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" windowWidth="15180" windowHeight="9348" tabRatio="884" activeTab="0"/>
  </bookViews>
  <sheets>
    <sheet name="AÇIK HAVUZ" sheetId="1" r:id="rId1"/>
    <sheet name="KAPALI HAVUZ" sheetId="2" r:id="rId2"/>
  </sheets>
  <externalReferences>
    <externalReference r:id="rId5"/>
    <externalReference r:id="rId6"/>
  </externalReferences>
  <definedNames>
    <definedName name="cv">'[2]Sheet1'!$C$37</definedName>
    <definedName name="cvalue">'[1]Sheet1'!$C$37</definedName>
    <definedName name="YO1">'[1]C'!$B$7</definedName>
  </definedNames>
  <calcPr fullCalcOnLoad="1"/>
</workbook>
</file>

<file path=xl/sharedStrings.xml><?xml version="1.0" encoding="utf-8"?>
<sst xmlns="http://schemas.openxmlformats.org/spreadsheetml/2006/main" count="246" uniqueCount="78">
  <si>
    <t>2"</t>
  </si>
  <si>
    <t>3"</t>
  </si>
  <si>
    <t>4"</t>
  </si>
  <si>
    <t>AÇIK HAVUZ HESABI</t>
  </si>
  <si>
    <t>A - SİRKÜLASYON POMPASI SEÇİMİ</t>
  </si>
  <si>
    <t xml:space="preserve">Q=0,222 x A/ K </t>
  </si>
  <si>
    <t>Q:</t>
  </si>
  <si>
    <t>Sirkülasyon Pompa Debisi</t>
  </si>
  <si>
    <t>A:</t>
  </si>
  <si>
    <t xml:space="preserve">Havuz yüzey alanı </t>
  </si>
  <si>
    <t>K:</t>
  </si>
  <si>
    <t>A :</t>
  </si>
  <si>
    <t>Lokal Kayplar bk =</t>
  </si>
  <si>
    <t>Toplam Kayıplar  =</t>
  </si>
  <si>
    <t>Emniyet Katsayısı =</t>
  </si>
  <si>
    <t>Pompa Basma Yüksekliği H =</t>
  </si>
  <si>
    <t>Seçilen Sirkülasyon Pompa Karakterisliği :</t>
  </si>
  <si>
    <t>H:</t>
  </si>
  <si>
    <t>B - FİLTRE SEÇİMİ</t>
  </si>
  <si>
    <t xml:space="preserve">Fa=Q / V </t>
  </si>
  <si>
    <t>Fa:</t>
  </si>
  <si>
    <t>Filtre Alanı</t>
  </si>
  <si>
    <t>V:</t>
  </si>
  <si>
    <t>Filtreleme Hızı (m/sn)</t>
  </si>
  <si>
    <t>m/h</t>
  </si>
  <si>
    <t>Min. Gerekli Filtre Alanı</t>
  </si>
  <si>
    <t>Standart Filtre Çapları ve Alanları :</t>
  </si>
  <si>
    <t>D:</t>
  </si>
  <si>
    <t>F:</t>
  </si>
  <si>
    <t>Dv:</t>
  </si>
  <si>
    <t>d:</t>
  </si>
  <si>
    <t>11/2"</t>
  </si>
  <si>
    <t>21/2"</t>
  </si>
  <si>
    <t>Filtre Çapı (mm)</t>
  </si>
  <si>
    <t>Filtre Yüksekliği (mm)</t>
  </si>
  <si>
    <t>Vana Çapı (mm)</t>
  </si>
  <si>
    <t>Bağlantı Çapı (inch)</t>
  </si>
  <si>
    <t>mm çapında filtre ön görülmüştür.</t>
  </si>
  <si>
    <t>a:</t>
  </si>
  <si>
    <t>adet filtre ön görülmüştür.</t>
  </si>
  <si>
    <t>C - DENGE TANKI KAPASİTE HESABI</t>
  </si>
  <si>
    <t>Vd=Vv + Vw + Vr</t>
  </si>
  <si>
    <t>Vd:</t>
  </si>
  <si>
    <t>Denge  tankı hacmi (m³)</t>
  </si>
  <si>
    <t>Vv:</t>
  </si>
  <si>
    <t>Yüzenlerin taşırdığı su miktarı (m³)</t>
  </si>
  <si>
    <t>Vw:</t>
  </si>
  <si>
    <t>Sirkülasyon nedeniyle taşan su miktarı (m³)</t>
  </si>
  <si>
    <t>Vr:</t>
  </si>
  <si>
    <t>Filtre ters yıkaması için depolanan su miktarı (m³)</t>
  </si>
  <si>
    <t>Yüzenlerin taşırdığı su miktarı hesabı :</t>
  </si>
  <si>
    <t>Vv=0,075 x A / a</t>
  </si>
  <si>
    <t>Sirkülasyon nedeniyle taşan su miktarı</t>
  </si>
  <si>
    <t>L:</t>
  </si>
  <si>
    <t>m Taşma kanalı uzunluğu</t>
  </si>
  <si>
    <t>Filtre ters yıkaması için depolanan su miktarı hesabı</t>
  </si>
  <si>
    <t>Vr=6xAf</t>
  </si>
  <si>
    <t>Af:</t>
  </si>
  <si>
    <t>Denge Tankı hesabı :</t>
  </si>
  <si>
    <t>KAPALI HAVUZ HESABI</t>
  </si>
  <si>
    <t>2+1 ADET POMPA</t>
  </si>
  <si>
    <t>-</t>
  </si>
  <si>
    <t>mSS</t>
  </si>
  <si>
    <r>
      <t>m</t>
    </r>
    <r>
      <rPr>
        <vertAlign val="superscript"/>
        <sz val="9"/>
        <rFont val="Arial"/>
        <family val="2"/>
      </rPr>
      <t>2</t>
    </r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</si>
  <si>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/h</t>
    </r>
  </si>
  <si>
    <r>
      <t>Pompanın Ekseni ile havuz üst seviyesi mesafesi H</t>
    </r>
    <r>
      <rPr>
        <vertAlign val="subscript"/>
        <sz val="9"/>
        <rFont val="Arial"/>
        <family val="2"/>
      </rPr>
      <t>m</t>
    </r>
    <r>
      <rPr>
        <sz val="9"/>
        <rFont val="Arial"/>
        <family val="2"/>
      </rPr>
      <t xml:space="preserve"> =</t>
    </r>
  </si>
  <si>
    <r>
      <t>Kuvars kumlu filtre basınç kaybı F</t>
    </r>
    <r>
      <rPr>
        <vertAlign val="subscript"/>
        <sz val="9"/>
        <rFont val="Arial"/>
        <family val="2"/>
      </rPr>
      <t>bk</t>
    </r>
    <r>
      <rPr>
        <sz val="9"/>
        <rFont val="Arial"/>
        <family val="2"/>
      </rPr>
      <t xml:space="preserve"> =</t>
    </r>
  </si>
  <si>
    <r>
      <t>Toplam Boru Kaybı B</t>
    </r>
    <r>
      <rPr>
        <vertAlign val="subscript"/>
        <sz val="9"/>
        <rFont val="Arial"/>
        <family val="2"/>
      </rPr>
      <t>bk</t>
    </r>
    <r>
      <rPr>
        <sz val="9"/>
        <rFont val="Arial"/>
        <family val="2"/>
      </rPr>
      <t xml:space="preserve"> =</t>
    </r>
  </si>
  <si>
    <r>
      <t>Filitre üst basınç kaybı F</t>
    </r>
    <r>
      <rPr>
        <vertAlign val="subscript"/>
        <sz val="9"/>
        <rFont val="Arial"/>
        <family val="2"/>
      </rPr>
      <t>übk</t>
    </r>
    <r>
      <rPr>
        <sz val="9"/>
        <rFont val="Arial"/>
        <family val="2"/>
      </rPr>
      <t xml:space="preserve"> =</t>
    </r>
  </si>
  <si>
    <t>Isıtıcı Eşanjör kaybı  =</t>
  </si>
  <si>
    <r>
      <t>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/h </t>
    </r>
  </si>
  <si>
    <r>
      <t>Filtre Alanı (m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</si>
  <si>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Kişi Başına su alanı</t>
    </r>
  </si>
  <si>
    <r>
      <t>(Derin Havuz için : 4,5m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</si>
  <si>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m</t>
    </r>
    <r>
      <rPr>
        <vertAlign val="superscript"/>
        <sz val="9"/>
        <rFont val="Arial"/>
        <family val="2"/>
      </rPr>
      <t>3</t>
    </r>
  </si>
  <si>
    <r>
      <t>Vw=0,052xAx10</t>
    </r>
    <r>
      <rPr>
        <vertAlign val="superscript"/>
        <sz val="9"/>
        <rFont val="Arial"/>
        <family val="2"/>
      </rPr>
      <t>-0,144*Q/L</t>
    </r>
  </si>
  <si>
    <r>
      <t>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filtre kesit alanı</t>
    </r>
  </si>
  <si>
    <r>
      <t>m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>Denge Tenkı Seçilmiştir.</t>
    </r>
  </si>
</sst>
</file>

<file path=xl/styles.xml><?xml version="1.0" encoding="utf-8"?>
<styleSheet xmlns="http://schemas.openxmlformats.org/spreadsheetml/2006/main">
  <numFmts count="3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&quot;TL&quot;_-;\-* #,##0\ &quot;TL&quot;_-;_-* &quot;-&quot;\ &quot;TL&quot;_-;_-@_-"/>
    <numFmt numFmtId="173" formatCode="_-* #,##0\ _T_L_-;\-* #,##0\ _T_L_-;_-* &quot;-&quot;\ _T_L_-;_-@_-"/>
    <numFmt numFmtId="174" formatCode="_-* #,##0.00\ &quot;TL&quot;_-;\-* #,##0.00\ &quot;TL&quot;_-;_-* &quot;-&quot;??\ &quot;TL&quot;_-;_-@_-"/>
    <numFmt numFmtId="175" formatCode="_-* #,##0.00\ _T_L_-;\-* #,##0.00\ _T_L_-;_-* &quot;-&quot;??\ _T_L_-;_-@_-"/>
    <numFmt numFmtId="176" formatCode="#,##0.000"/>
    <numFmt numFmtId="177" formatCode="#,##0.0"/>
    <numFmt numFmtId="178" formatCode="0.0"/>
    <numFmt numFmtId="179" formatCode="0.000"/>
    <numFmt numFmtId="180" formatCode="\+\ \ \ \ \ \ \ 0.0"/>
    <numFmt numFmtId="181" formatCode="\+\ \ \ \ \ \ \ 0%"/>
    <numFmt numFmtId="182" formatCode="0.0000"/>
    <numFmt numFmtId="183" formatCode="#,##0.0000"/>
    <numFmt numFmtId="184" formatCode="#,##0.0000;\-* #,##0.0000;_-* &quot;-&quot;"/>
    <numFmt numFmtId="185" formatCode="#,##0\ ;\-#,##0\ ;_-* &quot;-&quot;_T_L"/>
    <numFmt numFmtId="186" formatCode="#,##0.0\ ;\-#,##0.0\ ;_-* &quot;-&quot;_T_L"/>
    <numFmt numFmtId="187" formatCode="#,##0.00\ ;\-#,##0.00\ ;_-* &quot;-&quot;_T_L"/>
    <numFmt numFmtId="188" formatCode="#,##0.0000\ ;\-#,##0.0000\ ;_-* &quot;-&quot;_T_L"/>
    <numFmt numFmtId="189" formatCode="_-* #,##0.0000;\-#,##0.0000;_-* &quot;-&quot;_T_L"/>
    <numFmt numFmtId="190" formatCode="_-* #,##0.0\ \ _T_L_-;\-* #,##0.0\ \ _T_L_-;_-* &quot;-&quot;??\ _T_L_-;_-@_-"/>
    <numFmt numFmtId="191" formatCode="_-* #,##0.000\ \ _T_L_-;\-* #,##0.00\ \ _T_L_-;_-* &quot;-&quot;??\ _T_L_-;_-@_-"/>
    <numFmt numFmtId="192" formatCode="_-* #,##0.00\ \ _T_L_-;\-* #,##0.00\ \ _T_L_-;_-* &quot;-&quot;??\ _T_L_-;_-@_-"/>
    <numFmt numFmtId="193" formatCode="#,##0\ \k\W"/>
  </numFmts>
  <fonts count="43">
    <font>
      <sz val="10"/>
      <name val="Arial"/>
      <family val="0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b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4" fillId="19" borderId="5" applyNumberFormat="0" applyAlignment="0" applyProtection="0"/>
    <xf numFmtId="0" fontId="35" fillId="20" borderId="6" applyNumberFormat="0" applyAlignment="0" applyProtection="0"/>
    <xf numFmtId="0" fontId="36" fillId="19" borderId="6" applyNumberFormat="0" applyAlignment="0" applyProtection="0"/>
    <xf numFmtId="0" fontId="37" fillId="21" borderId="7" applyNumberFormat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0" fillId="24" borderId="8" applyNumberFormat="0" applyFont="0" applyAlignment="0" applyProtection="0"/>
    <xf numFmtId="0" fontId="40" fillId="25" borderId="0" applyNumberFormat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32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178" fontId="6" fillId="0" borderId="0" xfId="0" applyNumberFormat="1" applyFont="1" applyAlignment="1">
      <alignment/>
    </xf>
    <xf numFmtId="180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81" fontId="6" fillId="0" borderId="10" xfId="0" applyNumberFormat="1" applyFont="1" applyBorder="1" applyAlignment="1">
      <alignment/>
    </xf>
    <xf numFmtId="0" fontId="6" fillId="32" borderId="0" xfId="0" applyFont="1" applyFill="1" applyAlignment="1">
      <alignment/>
    </xf>
    <xf numFmtId="3" fontId="6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/>
    </xf>
    <xf numFmtId="3" fontId="6" fillId="32" borderId="0" xfId="0" applyNumberFormat="1" applyFont="1" applyFill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ERAY%20AYDIN\Desktop\boru_hesap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oje\YENI%20FCU\HESAPLAR\POMPALAR\boru_hesa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Sheet1"/>
    </sheetNames>
    <sheetDataSet>
      <sheetData sheetId="2">
        <row r="7">
          <cell r="B7">
            <v>999.7</v>
          </cell>
        </row>
      </sheetData>
      <sheetData sheetId="3">
        <row r="37">
          <cell r="C37">
            <v>140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Sheet1"/>
    </sheetNames>
    <sheetDataSet>
      <sheetData sheetId="3">
        <row r="37">
          <cell r="C37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ayfa22"/>
  <dimension ref="B1:J103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4.57421875" style="2" customWidth="1"/>
    <col min="2" max="8" width="9.140625" style="2" customWidth="1"/>
    <col min="9" max="9" width="11.00390625" style="2" customWidth="1"/>
    <col min="10" max="16384" width="9.140625" style="2" customWidth="1"/>
  </cols>
  <sheetData>
    <row r="1" ht="12">
      <c r="B1" s="1" t="s">
        <v>3</v>
      </c>
    </row>
    <row r="3" ht="12">
      <c r="B3" s="1" t="s">
        <v>4</v>
      </c>
    </row>
    <row r="5" ht="11.25">
      <c r="B5" s="2" t="s">
        <v>5</v>
      </c>
    </row>
    <row r="7" spans="2:3" ht="11.25">
      <c r="B7" s="3" t="s">
        <v>6</v>
      </c>
      <c r="C7" s="2" t="s">
        <v>7</v>
      </c>
    </row>
    <row r="8" spans="2:3" ht="11.25">
      <c r="B8" s="3" t="s">
        <v>8</v>
      </c>
      <c r="C8" s="2" t="s">
        <v>9</v>
      </c>
    </row>
    <row r="9" spans="2:3" ht="11.25">
      <c r="B9" s="3" t="s">
        <v>10</v>
      </c>
      <c r="C9" s="3">
        <v>0.5</v>
      </c>
    </row>
    <row r="10" spans="2:4" ht="12.75">
      <c r="B10" s="3" t="s">
        <v>11</v>
      </c>
      <c r="C10" s="4">
        <v>70</v>
      </c>
      <c r="D10" s="2" t="s">
        <v>63</v>
      </c>
    </row>
    <row r="12" spans="2:4" ht="12.75">
      <c r="B12" s="3" t="s">
        <v>6</v>
      </c>
      <c r="C12" s="2">
        <f>0.222*C10/C9</f>
        <v>31.080000000000002</v>
      </c>
      <c r="D12" s="2" t="s">
        <v>64</v>
      </c>
    </row>
    <row r="14" ht="11.25">
      <c r="B14" s="3"/>
    </row>
    <row r="15" spans="2:10" ht="15">
      <c r="B15" s="5" t="s">
        <v>65</v>
      </c>
      <c r="I15" s="6">
        <v>2.7</v>
      </c>
      <c r="J15" s="2" t="s">
        <v>62</v>
      </c>
    </row>
    <row r="16" spans="2:10" ht="15">
      <c r="B16" s="5" t="s">
        <v>66</v>
      </c>
      <c r="I16" s="6">
        <v>5</v>
      </c>
      <c r="J16" s="2" t="s">
        <v>62</v>
      </c>
    </row>
    <row r="17" spans="2:10" ht="15">
      <c r="B17" s="5" t="s">
        <v>67</v>
      </c>
      <c r="I17" s="6">
        <v>2</v>
      </c>
      <c r="J17" s="2" t="s">
        <v>62</v>
      </c>
    </row>
    <row r="18" spans="2:10" ht="11.25">
      <c r="B18" s="5" t="s">
        <v>12</v>
      </c>
      <c r="I18" s="6">
        <v>1.5</v>
      </c>
      <c r="J18" s="2" t="s">
        <v>62</v>
      </c>
    </row>
    <row r="19" spans="2:10" ht="15">
      <c r="B19" s="5" t="s">
        <v>68</v>
      </c>
      <c r="I19" s="7">
        <v>2</v>
      </c>
      <c r="J19" s="2" t="s">
        <v>62</v>
      </c>
    </row>
    <row r="20" spans="2:10" ht="11.25">
      <c r="B20" s="5" t="s">
        <v>13</v>
      </c>
      <c r="I20" s="6">
        <f>SUM(I15:I19)</f>
        <v>13.2</v>
      </c>
      <c r="J20" s="2" t="s">
        <v>62</v>
      </c>
    </row>
    <row r="21" spans="2:10" ht="11.25">
      <c r="B21" s="5" t="s">
        <v>14</v>
      </c>
      <c r="I21" s="9">
        <v>0.15</v>
      </c>
      <c r="J21" s="8"/>
    </row>
    <row r="22" spans="2:10" ht="11.25">
      <c r="B22" s="5" t="s">
        <v>15</v>
      </c>
      <c r="I22" s="6">
        <f>I20*I21+I20</f>
        <v>15.18</v>
      </c>
      <c r="J22" s="2" t="s">
        <v>62</v>
      </c>
    </row>
    <row r="24" ht="11.25">
      <c r="B24" s="2" t="s">
        <v>16</v>
      </c>
    </row>
    <row r="25" spans="2:8" ht="12.75">
      <c r="B25" s="3" t="s">
        <v>6</v>
      </c>
      <c r="C25" s="10">
        <v>34.6</v>
      </c>
      <c r="D25" s="2" t="s">
        <v>70</v>
      </c>
      <c r="E25" s="3" t="s">
        <v>17</v>
      </c>
      <c r="F25" s="6">
        <f>I22</f>
        <v>15.18</v>
      </c>
      <c r="G25" s="2" t="s">
        <v>62</v>
      </c>
      <c r="H25" s="10" t="s">
        <v>60</v>
      </c>
    </row>
    <row r="28" ht="12">
      <c r="B28" s="1" t="s">
        <v>18</v>
      </c>
    </row>
    <row r="30" ht="11.25">
      <c r="B30" s="2" t="s">
        <v>19</v>
      </c>
    </row>
    <row r="32" spans="2:3" ht="11.25">
      <c r="B32" s="3" t="s">
        <v>20</v>
      </c>
      <c r="C32" s="2" t="s">
        <v>21</v>
      </c>
    </row>
    <row r="33" spans="2:3" ht="11.25">
      <c r="B33" s="3" t="s">
        <v>6</v>
      </c>
      <c r="C33" s="2" t="s">
        <v>7</v>
      </c>
    </row>
    <row r="34" spans="2:3" ht="11.25">
      <c r="B34" s="3" t="s">
        <v>22</v>
      </c>
      <c r="C34" s="2" t="s">
        <v>23</v>
      </c>
    </row>
    <row r="36" spans="2:4" ht="11.25">
      <c r="B36" s="3" t="s">
        <v>22</v>
      </c>
      <c r="C36" s="10">
        <v>30</v>
      </c>
      <c r="D36" s="2" t="s">
        <v>24</v>
      </c>
    </row>
    <row r="37" spans="2:4" ht="12.75">
      <c r="B37" s="3" t="s">
        <v>6</v>
      </c>
      <c r="C37" s="2">
        <f>+C12</f>
        <v>31.080000000000002</v>
      </c>
      <c r="D37" s="2" t="s">
        <v>64</v>
      </c>
    </row>
    <row r="39" spans="2:5" ht="12.75">
      <c r="B39" s="3" t="s">
        <v>20</v>
      </c>
      <c r="C39" s="2">
        <f>C37/C36</f>
        <v>1.036</v>
      </c>
      <c r="D39" s="2" t="s">
        <v>63</v>
      </c>
      <c r="E39" s="2" t="s">
        <v>25</v>
      </c>
    </row>
    <row r="41" ht="12">
      <c r="B41" s="1" t="s">
        <v>26</v>
      </c>
    </row>
    <row r="43" spans="2:10" ht="11.25">
      <c r="B43" s="2" t="s">
        <v>27</v>
      </c>
      <c r="C43" s="11">
        <v>350</v>
      </c>
      <c r="D43" s="11">
        <v>450</v>
      </c>
      <c r="E43" s="11">
        <v>500</v>
      </c>
      <c r="F43" s="11">
        <v>650</v>
      </c>
      <c r="G43" s="11">
        <v>800</v>
      </c>
      <c r="H43" s="11">
        <v>950</v>
      </c>
      <c r="I43" s="11">
        <v>1250</v>
      </c>
      <c r="J43" s="11">
        <v>1600</v>
      </c>
    </row>
    <row r="44" spans="2:10" ht="11.25">
      <c r="B44" s="2" t="s">
        <v>28</v>
      </c>
      <c r="C44" s="12">
        <f>(PI()*(C43/1000)^(2))/4</f>
        <v>0.0962112750161874</v>
      </c>
      <c r="D44" s="12">
        <f aca="true" t="shared" si="0" ref="D44:J44">(PI()*(D43/1000)^(2))/4</f>
        <v>0.1590431280879833</v>
      </c>
      <c r="E44" s="12">
        <f t="shared" si="0"/>
        <v>0.19634954084936207</v>
      </c>
      <c r="F44" s="12">
        <f t="shared" si="0"/>
        <v>0.3318307240354219</v>
      </c>
      <c r="G44" s="12">
        <f t="shared" si="0"/>
        <v>0.5026548245743669</v>
      </c>
      <c r="H44" s="12">
        <f t="shared" si="0"/>
        <v>0.7088218424661971</v>
      </c>
      <c r="I44" s="12">
        <f t="shared" si="0"/>
        <v>1.227184630308513</v>
      </c>
      <c r="J44" s="12">
        <f t="shared" si="0"/>
        <v>2.0106192982974678</v>
      </c>
    </row>
    <row r="45" spans="2:10" ht="11.25">
      <c r="B45" s="2" t="s">
        <v>17</v>
      </c>
      <c r="C45" s="11">
        <v>685</v>
      </c>
      <c r="D45" s="11">
        <v>665</v>
      </c>
      <c r="E45" s="11">
        <v>795</v>
      </c>
      <c r="F45" s="11">
        <v>870</v>
      </c>
      <c r="G45" s="11">
        <v>1040</v>
      </c>
      <c r="H45" s="11">
        <v>1040</v>
      </c>
      <c r="I45" s="11">
        <v>1650</v>
      </c>
      <c r="J45" s="11">
        <v>1920</v>
      </c>
    </row>
    <row r="46" spans="2:10" ht="11.25">
      <c r="B46" s="2" t="s">
        <v>29</v>
      </c>
      <c r="C46" s="11">
        <v>300</v>
      </c>
      <c r="D46" s="11">
        <v>300</v>
      </c>
      <c r="E46" s="11">
        <v>300</v>
      </c>
      <c r="F46" s="11">
        <v>400</v>
      </c>
      <c r="G46" s="11">
        <v>400</v>
      </c>
      <c r="H46" s="11" t="s">
        <v>61</v>
      </c>
      <c r="I46" s="11" t="s">
        <v>61</v>
      </c>
      <c r="J46" s="11" t="s">
        <v>61</v>
      </c>
    </row>
    <row r="47" spans="2:10" ht="11.25">
      <c r="B47" s="2" t="s">
        <v>30</v>
      </c>
      <c r="C47" s="11" t="s">
        <v>31</v>
      </c>
      <c r="D47" s="11" t="s">
        <v>31</v>
      </c>
      <c r="E47" s="11" t="s">
        <v>31</v>
      </c>
      <c r="F47" s="11" t="s">
        <v>0</v>
      </c>
      <c r="G47" s="11" t="s">
        <v>0</v>
      </c>
      <c r="H47" s="11" t="s">
        <v>32</v>
      </c>
      <c r="I47" s="11" t="s">
        <v>1</v>
      </c>
      <c r="J47" s="11" t="s">
        <v>2</v>
      </c>
    </row>
    <row r="49" spans="2:3" ht="11.25">
      <c r="B49" s="2" t="s">
        <v>27</v>
      </c>
      <c r="C49" s="2" t="s">
        <v>33</v>
      </c>
    </row>
    <row r="50" spans="2:3" ht="12.75">
      <c r="B50" s="2" t="s">
        <v>28</v>
      </c>
      <c r="C50" s="2" t="s">
        <v>71</v>
      </c>
    </row>
    <row r="51" spans="2:3" ht="11.25">
      <c r="B51" s="2" t="s">
        <v>17</v>
      </c>
      <c r="C51" s="2" t="s">
        <v>34</v>
      </c>
    </row>
    <row r="52" spans="2:3" ht="11.25">
      <c r="B52" s="2" t="s">
        <v>29</v>
      </c>
      <c r="C52" s="2" t="s">
        <v>35</v>
      </c>
    </row>
    <row r="53" spans="2:3" ht="11.25">
      <c r="B53" s="2" t="s">
        <v>30</v>
      </c>
      <c r="C53" s="2" t="s">
        <v>36</v>
      </c>
    </row>
    <row r="55" spans="2:4" ht="11.25">
      <c r="B55" s="3" t="s">
        <v>27</v>
      </c>
      <c r="C55" s="13">
        <v>1250</v>
      </c>
      <c r="D55" s="2" t="s">
        <v>37</v>
      </c>
    </row>
    <row r="57" spans="2:4" ht="11.25">
      <c r="B57" s="3" t="s">
        <v>38</v>
      </c>
      <c r="C57" s="10">
        <v>2</v>
      </c>
      <c r="D57" s="2" t="s">
        <v>39</v>
      </c>
    </row>
    <row r="59" spans="2:4" ht="12.75">
      <c r="B59" s="3" t="s">
        <v>20</v>
      </c>
      <c r="C59" s="2">
        <f>C57*H44</f>
        <v>1.4176436849323941</v>
      </c>
      <c r="D59" s="2" t="s">
        <v>63</v>
      </c>
    </row>
    <row r="61" ht="12">
      <c r="B61" s="1" t="s">
        <v>40</v>
      </c>
    </row>
    <row r="63" ht="11.25">
      <c r="B63" s="2" t="s">
        <v>41</v>
      </c>
    </row>
    <row r="65" spans="2:3" ht="11.25">
      <c r="B65" s="3" t="s">
        <v>42</v>
      </c>
      <c r="C65" s="2" t="s">
        <v>43</v>
      </c>
    </row>
    <row r="66" spans="2:3" ht="11.25">
      <c r="B66" s="3" t="s">
        <v>44</v>
      </c>
      <c r="C66" s="2" t="s">
        <v>45</v>
      </c>
    </row>
    <row r="67" spans="2:3" ht="11.25">
      <c r="B67" s="3" t="s">
        <v>46</v>
      </c>
      <c r="C67" s="2" t="s">
        <v>47</v>
      </c>
    </row>
    <row r="68" spans="2:3" ht="11.25">
      <c r="B68" s="3" t="s">
        <v>48</v>
      </c>
      <c r="C68" s="2" t="s">
        <v>49</v>
      </c>
    </row>
    <row r="69" ht="11.25">
      <c r="B69" s="3"/>
    </row>
    <row r="70" spans="2:5" ht="12">
      <c r="B70" s="1" t="s">
        <v>50</v>
      </c>
      <c r="E70" s="3"/>
    </row>
    <row r="72" ht="11.25">
      <c r="B72" s="2" t="s">
        <v>51</v>
      </c>
    </row>
    <row r="74" spans="2:4" ht="12.75">
      <c r="B74" s="3" t="s">
        <v>8</v>
      </c>
      <c r="C74" s="2">
        <f>C10</f>
        <v>70</v>
      </c>
      <c r="D74" s="2" t="s">
        <v>63</v>
      </c>
    </row>
    <row r="75" spans="2:7" ht="12.75">
      <c r="B75" s="3" t="s">
        <v>38</v>
      </c>
      <c r="C75" s="2">
        <v>4.5</v>
      </c>
      <c r="D75" s="2" t="s">
        <v>72</v>
      </c>
      <c r="G75" s="2" t="s">
        <v>73</v>
      </c>
    </row>
    <row r="76" ht="11.25">
      <c r="B76" s="3"/>
    </row>
    <row r="77" spans="2:4" ht="12.75">
      <c r="B77" s="3" t="s">
        <v>44</v>
      </c>
      <c r="C77" s="2">
        <f>0.075*C74/C75</f>
        <v>1.1666666666666667</v>
      </c>
      <c r="D77" s="2" t="s">
        <v>74</v>
      </c>
    </row>
    <row r="79" ht="12">
      <c r="B79" s="1" t="s">
        <v>52</v>
      </c>
    </row>
    <row r="81" ht="12.75">
      <c r="B81" s="2" t="s">
        <v>75</v>
      </c>
    </row>
    <row r="83" spans="2:4" ht="12.75">
      <c r="B83" s="3" t="s">
        <v>8</v>
      </c>
      <c r="C83" s="2">
        <f>C74</f>
        <v>70</v>
      </c>
      <c r="D83" s="2" t="s">
        <v>63</v>
      </c>
    </row>
    <row r="84" spans="2:4" ht="12.75">
      <c r="B84" s="3" t="s">
        <v>6</v>
      </c>
      <c r="C84" s="2">
        <f>C12</f>
        <v>31.080000000000002</v>
      </c>
      <c r="D84" s="2" t="s">
        <v>64</v>
      </c>
    </row>
    <row r="85" spans="2:4" ht="11.25">
      <c r="B85" s="3" t="s">
        <v>53</v>
      </c>
      <c r="C85" s="2">
        <v>72.5</v>
      </c>
      <c r="D85" s="2" t="s">
        <v>54</v>
      </c>
    </row>
    <row r="87" spans="2:4" ht="12.75">
      <c r="B87" s="3" t="s">
        <v>46</v>
      </c>
      <c r="C87" s="2">
        <f>0.052*C83*(10^((-0.144*C84)/C85))</f>
        <v>3.157694228330059</v>
      </c>
      <c r="D87" s="2" t="s">
        <v>74</v>
      </c>
    </row>
    <row r="89" ht="12">
      <c r="B89" s="1" t="s">
        <v>55</v>
      </c>
    </row>
    <row r="91" ht="11.25">
      <c r="B91" s="2" t="s">
        <v>56</v>
      </c>
    </row>
    <row r="93" spans="2:4" ht="12.75">
      <c r="B93" s="3" t="s">
        <v>57</v>
      </c>
      <c r="C93" s="2">
        <f>C59</f>
        <v>1.4176436849323941</v>
      </c>
      <c r="D93" s="2" t="s">
        <v>76</v>
      </c>
    </row>
    <row r="95" spans="2:4" ht="12.75">
      <c r="B95" s="3" t="s">
        <v>48</v>
      </c>
      <c r="C95" s="2">
        <f>6*C93</f>
        <v>8.505862109594364</v>
      </c>
      <c r="D95" s="2" t="s">
        <v>74</v>
      </c>
    </row>
    <row r="97" ht="12">
      <c r="B97" s="1" t="s">
        <v>58</v>
      </c>
    </row>
    <row r="99" ht="11.25">
      <c r="B99" s="2" t="s">
        <v>41</v>
      </c>
    </row>
    <row r="101" spans="2:4" ht="12.75">
      <c r="B101" s="3" t="s">
        <v>42</v>
      </c>
      <c r="C101" s="2">
        <f>C95+C87+C77</f>
        <v>12.830223004591089</v>
      </c>
      <c r="D101" s="2" t="s">
        <v>74</v>
      </c>
    </row>
    <row r="103" spans="2:4" ht="12.75">
      <c r="B103" s="3" t="s">
        <v>42</v>
      </c>
      <c r="C103" s="2">
        <v>17</v>
      </c>
      <c r="D103" s="2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3"/>
  <dimension ref="B1:J104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4.57421875" style="2" customWidth="1"/>
    <col min="2" max="8" width="9.140625" style="2" customWidth="1"/>
    <col min="9" max="9" width="12.00390625" style="2" customWidth="1"/>
    <col min="10" max="16384" width="9.140625" style="2" customWidth="1"/>
  </cols>
  <sheetData>
    <row r="1" ht="12">
      <c r="B1" s="1" t="s">
        <v>59</v>
      </c>
    </row>
    <row r="3" ht="12">
      <c r="B3" s="1" t="s">
        <v>4</v>
      </c>
    </row>
    <row r="5" ht="11.25">
      <c r="B5" s="2" t="s">
        <v>5</v>
      </c>
    </row>
    <row r="7" spans="2:3" ht="11.25">
      <c r="B7" s="3" t="s">
        <v>6</v>
      </c>
      <c r="C7" s="2" t="s">
        <v>7</v>
      </c>
    </row>
    <row r="8" spans="2:3" ht="11.25">
      <c r="B8" s="3" t="s">
        <v>8</v>
      </c>
      <c r="C8" s="2" t="s">
        <v>9</v>
      </c>
    </row>
    <row r="9" spans="2:3" ht="11.25">
      <c r="B9" s="3" t="s">
        <v>10</v>
      </c>
      <c r="C9" s="3">
        <v>0.5</v>
      </c>
    </row>
    <row r="10" spans="2:4" ht="12.75">
      <c r="B10" s="3" t="s">
        <v>11</v>
      </c>
      <c r="C10" s="4">
        <v>50</v>
      </c>
      <c r="D10" s="2" t="s">
        <v>63</v>
      </c>
    </row>
    <row r="12" spans="2:4" ht="12.75">
      <c r="B12" s="3" t="s">
        <v>6</v>
      </c>
      <c r="C12" s="2">
        <f>0.222*C10/C9</f>
        <v>22.2</v>
      </c>
      <c r="D12" s="2" t="s">
        <v>64</v>
      </c>
    </row>
    <row r="14" ht="11.25">
      <c r="B14" s="3"/>
    </row>
    <row r="15" spans="2:10" ht="15">
      <c r="B15" s="5" t="s">
        <v>65</v>
      </c>
      <c r="I15" s="6">
        <v>0.5</v>
      </c>
      <c r="J15" s="2" t="s">
        <v>62</v>
      </c>
    </row>
    <row r="16" spans="2:10" ht="15">
      <c r="B16" s="5" t="s">
        <v>66</v>
      </c>
      <c r="I16" s="6">
        <v>5</v>
      </c>
      <c r="J16" s="2" t="s">
        <v>62</v>
      </c>
    </row>
    <row r="17" spans="2:10" ht="15">
      <c r="B17" s="5" t="s">
        <v>67</v>
      </c>
      <c r="I17" s="6">
        <v>2</v>
      </c>
      <c r="J17" s="2" t="s">
        <v>62</v>
      </c>
    </row>
    <row r="18" spans="2:10" ht="11.25">
      <c r="B18" s="5" t="s">
        <v>12</v>
      </c>
      <c r="I18" s="6">
        <v>1.5</v>
      </c>
      <c r="J18" s="2" t="s">
        <v>62</v>
      </c>
    </row>
    <row r="19" spans="2:10" ht="15">
      <c r="B19" s="5" t="s">
        <v>68</v>
      </c>
      <c r="I19" s="6">
        <v>2</v>
      </c>
      <c r="J19" s="2" t="s">
        <v>62</v>
      </c>
    </row>
    <row r="20" spans="2:10" ht="11.25">
      <c r="B20" s="5" t="s">
        <v>69</v>
      </c>
      <c r="I20" s="7">
        <v>3.5</v>
      </c>
      <c r="J20" s="8" t="s">
        <v>62</v>
      </c>
    </row>
    <row r="21" spans="2:10" ht="11.25">
      <c r="B21" s="5" t="s">
        <v>13</v>
      </c>
      <c r="I21" s="6">
        <f>SUM(I15:I20)</f>
        <v>14.5</v>
      </c>
      <c r="J21" s="2" t="s">
        <v>62</v>
      </c>
    </row>
    <row r="22" spans="2:10" ht="11.25">
      <c r="B22" s="5" t="s">
        <v>14</v>
      </c>
      <c r="I22" s="9">
        <v>0.15</v>
      </c>
      <c r="J22" s="8"/>
    </row>
    <row r="23" spans="2:10" ht="11.25">
      <c r="B23" s="5" t="s">
        <v>15</v>
      </c>
      <c r="I23" s="6">
        <f>I21*I22+I21</f>
        <v>16.675</v>
      </c>
      <c r="J23" s="2" t="s">
        <v>62</v>
      </c>
    </row>
    <row r="25" ht="11.25">
      <c r="B25" s="2" t="s">
        <v>16</v>
      </c>
    </row>
    <row r="26" spans="2:9" ht="12.75">
      <c r="B26" s="3" t="s">
        <v>6</v>
      </c>
      <c r="C26" s="10">
        <v>12</v>
      </c>
      <c r="D26" s="2" t="s">
        <v>70</v>
      </c>
      <c r="E26" s="3" t="s">
        <v>17</v>
      </c>
      <c r="F26" s="6">
        <f>I23</f>
        <v>16.675</v>
      </c>
      <c r="G26" s="2" t="s">
        <v>62</v>
      </c>
      <c r="H26" s="10" t="s">
        <v>60</v>
      </c>
      <c r="I26" s="10"/>
    </row>
    <row r="29" ht="12">
      <c r="B29" s="1" t="s">
        <v>18</v>
      </c>
    </row>
    <row r="31" ht="11.25">
      <c r="B31" s="2" t="s">
        <v>19</v>
      </c>
    </row>
    <row r="33" spans="2:3" ht="11.25">
      <c r="B33" s="3" t="s">
        <v>20</v>
      </c>
      <c r="C33" s="2" t="s">
        <v>21</v>
      </c>
    </row>
    <row r="34" spans="2:3" ht="11.25">
      <c r="B34" s="3" t="s">
        <v>6</v>
      </c>
      <c r="C34" s="2" t="s">
        <v>7</v>
      </c>
    </row>
    <row r="35" spans="2:3" ht="11.25">
      <c r="B35" s="3" t="s">
        <v>22</v>
      </c>
      <c r="C35" s="2" t="s">
        <v>23</v>
      </c>
    </row>
    <row r="37" spans="2:4" ht="11.25">
      <c r="B37" s="3" t="s">
        <v>22</v>
      </c>
      <c r="C37" s="10">
        <v>30</v>
      </c>
      <c r="D37" s="2" t="s">
        <v>24</v>
      </c>
    </row>
    <row r="38" spans="2:4" ht="12.75">
      <c r="B38" s="3" t="s">
        <v>6</v>
      </c>
      <c r="C38" s="2">
        <f>+C12</f>
        <v>22.2</v>
      </c>
      <c r="D38" s="2" t="s">
        <v>64</v>
      </c>
    </row>
    <row r="40" spans="2:5" ht="12.75">
      <c r="B40" s="3" t="s">
        <v>20</v>
      </c>
      <c r="C40" s="10">
        <f>C38/C37</f>
        <v>0.74</v>
      </c>
      <c r="D40" s="2" t="s">
        <v>63</v>
      </c>
      <c r="E40" s="2" t="s">
        <v>25</v>
      </c>
    </row>
    <row r="42" ht="12">
      <c r="B42" s="1" t="s">
        <v>26</v>
      </c>
    </row>
    <row r="44" spans="2:10" ht="11.25">
      <c r="B44" s="2" t="s">
        <v>27</v>
      </c>
      <c r="C44" s="11">
        <v>350</v>
      </c>
      <c r="D44" s="11">
        <v>450</v>
      </c>
      <c r="E44" s="11">
        <v>500</v>
      </c>
      <c r="F44" s="11">
        <v>650</v>
      </c>
      <c r="G44" s="11">
        <v>800</v>
      </c>
      <c r="H44" s="11">
        <v>950</v>
      </c>
      <c r="I44" s="11">
        <v>1250</v>
      </c>
      <c r="J44" s="11">
        <v>1600</v>
      </c>
    </row>
    <row r="45" spans="2:10" ht="11.25">
      <c r="B45" s="2" t="s">
        <v>28</v>
      </c>
      <c r="C45" s="12">
        <f>(PI()*(C44/1000)^(2))/4</f>
        <v>0.0962112750161874</v>
      </c>
      <c r="D45" s="12">
        <f aca="true" t="shared" si="0" ref="D45:J45">(PI()*(D44/1000)^(2))/4</f>
        <v>0.1590431280879833</v>
      </c>
      <c r="E45" s="12">
        <f t="shared" si="0"/>
        <v>0.19634954084936207</v>
      </c>
      <c r="F45" s="12">
        <f t="shared" si="0"/>
        <v>0.3318307240354219</v>
      </c>
      <c r="G45" s="12">
        <f t="shared" si="0"/>
        <v>0.5026548245743669</v>
      </c>
      <c r="H45" s="12">
        <f t="shared" si="0"/>
        <v>0.7088218424661971</v>
      </c>
      <c r="I45" s="12">
        <f t="shared" si="0"/>
        <v>1.227184630308513</v>
      </c>
      <c r="J45" s="12">
        <f t="shared" si="0"/>
        <v>2.0106192982974678</v>
      </c>
    </row>
    <row r="46" spans="2:10" ht="11.25">
      <c r="B46" s="2" t="s">
        <v>17</v>
      </c>
      <c r="C46" s="11">
        <v>685</v>
      </c>
      <c r="D46" s="11">
        <v>665</v>
      </c>
      <c r="E46" s="11">
        <v>795</v>
      </c>
      <c r="F46" s="11">
        <v>870</v>
      </c>
      <c r="G46" s="11">
        <v>1040</v>
      </c>
      <c r="H46" s="11">
        <v>1040</v>
      </c>
      <c r="I46" s="11">
        <v>1650</v>
      </c>
      <c r="J46" s="11">
        <v>1920</v>
      </c>
    </row>
    <row r="47" spans="2:10" ht="11.25">
      <c r="B47" s="2" t="s">
        <v>29</v>
      </c>
      <c r="C47" s="11">
        <v>300</v>
      </c>
      <c r="D47" s="11">
        <v>300</v>
      </c>
      <c r="E47" s="11">
        <v>300</v>
      </c>
      <c r="F47" s="11">
        <v>400</v>
      </c>
      <c r="G47" s="11">
        <v>400</v>
      </c>
      <c r="H47" s="11" t="s">
        <v>61</v>
      </c>
      <c r="I47" s="11" t="s">
        <v>61</v>
      </c>
      <c r="J47" s="11" t="s">
        <v>61</v>
      </c>
    </row>
    <row r="48" spans="2:10" ht="11.25">
      <c r="B48" s="2" t="s">
        <v>30</v>
      </c>
      <c r="C48" s="11" t="s">
        <v>31</v>
      </c>
      <c r="D48" s="11" t="s">
        <v>31</v>
      </c>
      <c r="E48" s="11" t="s">
        <v>31</v>
      </c>
      <c r="F48" s="11" t="s">
        <v>0</v>
      </c>
      <c r="G48" s="11" t="s">
        <v>0</v>
      </c>
      <c r="H48" s="11" t="s">
        <v>32</v>
      </c>
      <c r="I48" s="11" t="s">
        <v>1</v>
      </c>
      <c r="J48" s="11" t="s">
        <v>2</v>
      </c>
    </row>
    <row r="50" spans="2:3" ht="11.25">
      <c r="B50" s="2" t="s">
        <v>27</v>
      </c>
      <c r="C50" s="2" t="s">
        <v>33</v>
      </c>
    </row>
    <row r="51" spans="2:3" ht="12.75">
      <c r="B51" s="2" t="s">
        <v>28</v>
      </c>
      <c r="C51" s="2" t="s">
        <v>71</v>
      </c>
    </row>
    <row r="52" spans="2:3" ht="11.25">
      <c r="B52" s="2" t="s">
        <v>17</v>
      </c>
      <c r="C52" s="2" t="s">
        <v>34</v>
      </c>
    </row>
    <row r="53" spans="2:3" ht="11.25">
      <c r="B53" s="2" t="s">
        <v>29</v>
      </c>
      <c r="C53" s="2" t="s">
        <v>35</v>
      </c>
    </row>
    <row r="54" spans="2:3" ht="11.25">
      <c r="B54" s="2" t="s">
        <v>30</v>
      </c>
      <c r="C54" s="2" t="s">
        <v>36</v>
      </c>
    </row>
    <row r="56" spans="2:4" ht="11.25">
      <c r="B56" s="3" t="s">
        <v>27</v>
      </c>
      <c r="C56" s="13">
        <v>950</v>
      </c>
      <c r="D56" s="2" t="s">
        <v>37</v>
      </c>
    </row>
    <row r="58" spans="2:4" ht="11.25">
      <c r="B58" s="3" t="s">
        <v>38</v>
      </c>
      <c r="C58" s="10">
        <v>1</v>
      </c>
      <c r="D58" s="2" t="s">
        <v>39</v>
      </c>
    </row>
    <row r="60" spans="2:4" ht="12.75">
      <c r="B60" s="3" t="s">
        <v>20</v>
      </c>
      <c r="C60" s="2">
        <f>C58*H45</f>
        <v>0.7088218424661971</v>
      </c>
      <c r="D60" s="2" t="s">
        <v>63</v>
      </c>
    </row>
    <row r="62" ht="12">
      <c r="B62" s="1" t="s">
        <v>40</v>
      </c>
    </row>
    <row r="64" ht="11.25">
      <c r="B64" s="2" t="s">
        <v>41</v>
      </c>
    </row>
    <row r="66" spans="2:3" ht="11.25">
      <c r="B66" s="3" t="s">
        <v>42</v>
      </c>
      <c r="C66" s="2" t="s">
        <v>43</v>
      </c>
    </row>
    <row r="67" spans="2:3" ht="11.25">
      <c r="B67" s="3" t="s">
        <v>44</v>
      </c>
      <c r="C67" s="2" t="s">
        <v>45</v>
      </c>
    </row>
    <row r="68" spans="2:3" ht="11.25">
      <c r="B68" s="3" t="s">
        <v>46</v>
      </c>
      <c r="C68" s="2" t="s">
        <v>47</v>
      </c>
    </row>
    <row r="69" spans="2:3" ht="11.25">
      <c r="B69" s="3" t="s">
        <v>48</v>
      </c>
      <c r="C69" s="2" t="s">
        <v>49</v>
      </c>
    </row>
    <row r="70" ht="11.25">
      <c r="B70" s="3"/>
    </row>
    <row r="71" spans="2:5" ht="12">
      <c r="B71" s="1" t="s">
        <v>50</v>
      </c>
      <c r="E71" s="3"/>
    </row>
    <row r="73" ht="11.25">
      <c r="B73" s="2" t="s">
        <v>51</v>
      </c>
    </row>
    <row r="75" spans="2:4" ht="12.75">
      <c r="B75" s="3" t="s">
        <v>8</v>
      </c>
      <c r="C75" s="2">
        <f>C10</f>
        <v>50</v>
      </c>
      <c r="D75" s="2" t="s">
        <v>63</v>
      </c>
    </row>
    <row r="76" spans="2:7" ht="12.75">
      <c r="B76" s="3" t="s">
        <v>38</v>
      </c>
      <c r="C76" s="2">
        <v>4.5</v>
      </c>
      <c r="D76" s="2" t="s">
        <v>72</v>
      </c>
      <c r="G76" s="2" t="s">
        <v>73</v>
      </c>
    </row>
    <row r="77" ht="11.25">
      <c r="B77" s="3"/>
    </row>
    <row r="78" spans="2:4" ht="12.75">
      <c r="B78" s="3" t="s">
        <v>44</v>
      </c>
      <c r="C78" s="2">
        <f>0.075*C75/C76</f>
        <v>0.8333333333333334</v>
      </c>
      <c r="D78" s="2" t="s">
        <v>74</v>
      </c>
    </row>
    <row r="80" ht="12">
      <c r="B80" s="1" t="s">
        <v>52</v>
      </c>
    </row>
    <row r="82" ht="12.75">
      <c r="B82" s="2" t="s">
        <v>75</v>
      </c>
    </row>
    <row r="84" spans="2:4" ht="12.75">
      <c r="B84" s="3" t="s">
        <v>8</v>
      </c>
      <c r="C84" s="2">
        <f>C75</f>
        <v>50</v>
      </c>
      <c r="D84" s="2" t="s">
        <v>63</v>
      </c>
    </row>
    <row r="85" spans="2:4" ht="12.75">
      <c r="B85" s="3" t="s">
        <v>6</v>
      </c>
      <c r="C85" s="2">
        <f>C12</f>
        <v>22.2</v>
      </c>
      <c r="D85" s="2" t="s">
        <v>64</v>
      </c>
    </row>
    <row r="86" spans="2:4" ht="11.25">
      <c r="B86" s="3" t="s">
        <v>53</v>
      </c>
      <c r="C86" s="2">
        <v>50</v>
      </c>
      <c r="D86" s="2" t="s">
        <v>54</v>
      </c>
    </row>
    <row r="88" spans="2:4" ht="12.75">
      <c r="B88" s="3" t="s">
        <v>46</v>
      </c>
      <c r="C88" s="2">
        <f>0.052*C84*(10^((-0.144*C85)/C86))</f>
        <v>2.2440748989267387</v>
      </c>
      <c r="D88" s="2" t="s">
        <v>74</v>
      </c>
    </row>
    <row r="90" ht="12">
      <c r="B90" s="1" t="s">
        <v>55</v>
      </c>
    </row>
    <row r="92" ht="11.25">
      <c r="B92" s="2" t="s">
        <v>56</v>
      </c>
    </row>
    <row r="94" spans="2:4" ht="12.75">
      <c r="B94" s="3" t="s">
        <v>57</v>
      </c>
      <c r="C94" s="2">
        <f>C60</f>
        <v>0.7088218424661971</v>
      </c>
      <c r="D94" s="2" t="s">
        <v>76</v>
      </c>
    </row>
    <row r="96" spans="2:4" ht="12.75">
      <c r="B96" s="3" t="s">
        <v>48</v>
      </c>
      <c r="C96" s="2">
        <f>6*C94</f>
        <v>4.252931054797182</v>
      </c>
      <c r="D96" s="2" t="s">
        <v>74</v>
      </c>
    </row>
    <row r="98" ht="12">
      <c r="B98" s="1" t="s">
        <v>58</v>
      </c>
    </row>
    <row r="100" ht="11.25">
      <c r="B100" s="2" t="s">
        <v>41</v>
      </c>
    </row>
    <row r="102" spans="2:4" ht="12.75">
      <c r="B102" s="3" t="s">
        <v>42</v>
      </c>
      <c r="C102" s="2">
        <f>C96+C88+C78</f>
        <v>7.330339287057254</v>
      </c>
      <c r="D102" s="2" t="s">
        <v>74</v>
      </c>
    </row>
    <row r="104" spans="2:4" ht="12.75">
      <c r="B104" s="3" t="s">
        <v>42</v>
      </c>
      <c r="C104" s="2">
        <v>8</v>
      </c>
      <c r="D104" s="2" t="s">
        <v>77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ANER MÜHENDİSLİK 0538 334 95 64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HESAP</dc:title>
  <dc:subject/>
  <dc:creator/>
  <cp:keywords>dizayn, hesap, rapor</cp:keywords>
  <dc:description>Tüm Hakları Saklıdır. İzin Alınmadan Kopyalanması ve Kullanılması 5846 Sayılı Fikir ve Sanat Eserleri Yasasına Göre Suçtur.</dc:description>
  <cp:lastModifiedBy>Beyza</cp:lastModifiedBy>
  <cp:lastPrinted>2009-09-30T12:38:09Z</cp:lastPrinted>
  <dcterms:created xsi:type="dcterms:W3CDTF">2002-03-08T12:34:58Z</dcterms:created>
  <dcterms:modified xsi:type="dcterms:W3CDTF">2015-12-27T10:23:57Z</dcterms:modified>
  <cp:category/>
  <cp:version/>
  <cp:contentType/>
  <cp:contentStatus/>
</cp:coreProperties>
</file>