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120" windowWidth="15132" windowHeight="9300" activeTab="0"/>
  </bookViews>
  <sheets>
    <sheet name="Alarko Panel Radyatör Hesap Pr.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<sst xmlns="http://schemas.openxmlformats.org/spreadsheetml/2006/main" count="45" uniqueCount="21">
  <si>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TİP</t>
  </si>
  <si>
    <t>21 PKP (İnce)</t>
  </si>
  <si>
    <t>11 PK</t>
  </si>
  <si>
    <t>10 P</t>
  </si>
  <si>
    <t>22 PKKP</t>
  </si>
  <si>
    <t>33 PKKPKP</t>
  </si>
  <si>
    <t>21 PKP        (İnce)</t>
  </si>
  <si>
    <t>H (mm)</t>
  </si>
  <si>
    <t>°C</t>
  </si>
  <si>
    <t>75/65 °C ( Ortalama Su Sıcaklığı 70 °C)</t>
  </si>
  <si>
    <t>ODA SICAKLIĞI</t>
  </si>
  <si>
    <t>* Kapasite değerleri üst ve yan kapaklar olmaksızın ölçülmüştür.</t>
  </si>
  <si>
    <r>
      <t>T</t>
    </r>
    <r>
      <rPr>
        <sz val="6"/>
        <rFont val="Arial"/>
        <family val="2"/>
      </rPr>
      <t>GİDİŞ</t>
    </r>
    <r>
      <rPr>
        <sz val="10"/>
        <rFont val="Arial"/>
        <family val="0"/>
      </rPr>
      <t xml:space="preserve"> = </t>
    </r>
  </si>
  <si>
    <r>
      <t>T</t>
    </r>
    <r>
      <rPr>
        <sz val="6"/>
        <rFont val="Arial"/>
        <family val="2"/>
      </rPr>
      <t>DÖNÜŞ</t>
    </r>
    <r>
      <rPr>
        <sz val="10"/>
        <rFont val="Arial"/>
        <family val="0"/>
      </rPr>
      <t xml:space="preserve"> = </t>
    </r>
  </si>
  <si>
    <t>N Katsayısı</t>
  </si>
  <si>
    <t>Oda Sıcaklığı =</t>
  </si>
  <si>
    <t>90/70 °C ( Ortalama Su Sıcaklığı 80 °C)</t>
  </si>
  <si>
    <t xml:space="preserve">                        ALARKO PANEL RADYATÖR ISIL GÜÇLERİ TABLOSU (WATT)</t>
  </si>
  <si>
    <t xml:space="preserve">                        ALARKO PANEL RADYATÖR ISIL GÜÇLERİ TABLOSU (kcal/h)</t>
  </si>
  <si>
    <t>ALARKO PANEL RADYATÖR ISIL GÜÇLERİ (WATT) (DIN EN 442 DEĞERLERİ)</t>
  </si>
  <si>
    <t>ALARKO PANEL RADYATÖR ISIL GÜÇ DÖNÜŞÜM HESAPLAMA PROGRAMI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</si>
</sst>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32" borderId="11" xfId="0" applyFill="1" applyBorder="1" applyAlignment="1" applyProtection="1">
      <alignment horizontal="center"/>
      <protection/>
    </xf>
    <xf numFmtId="0" fontId="0" fillId="32" borderId="14" xfId="0" applyFont="1" applyFill="1" applyBorder="1" applyAlignment="1" applyProtection="1">
      <alignment horizontal="right"/>
      <protection/>
    </xf>
    <xf numFmtId="0" fontId="0" fillId="32" borderId="12" xfId="0" applyFill="1" applyBorder="1" applyAlignment="1" applyProtection="1">
      <alignment horizontal="center"/>
      <protection/>
    </xf>
    <xf numFmtId="0" fontId="0" fillId="32" borderId="17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3" fontId="0" fillId="0" borderId="25" xfId="0" applyNumberFormat="1" applyBorder="1" applyAlignment="1" applyProtection="1">
      <alignment horizontal="right"/>
      <protection hidden="1"/>
    </xf>
    <xf numFmtId="3" fontId="0" fillId="0" borderId="13" xfId="0" applyNumberFormat="1" applyBorder="1" applyAlignment="1" applyProtection="1">
      <alignment horizontal="right"/>
      <protection hidden="1"/>
    </xf>
    <xf numFmtId="3" fontId="7" fillId="0" borderId="13" xfId="0" applyNumberFormat="1" applyFont="1" applyFill="1" applyBorder="1" applyAlignment="1" applyProtection="1">
      <alignment horizontal="right"/>
      <protection hidden="1"/>
    </xf>
    <xf numFmtId="3" fontId="0" fillId="0" borderId="26" xfId="0" applyNumberFormat="1" applyBorder="1" applyAlignment="1" applyProtection="1">
      <alignment horizontal="right"/>
      <protection hidden="1"/>
    </xf>
    <xf numFmtId="3" fontId="0" fillId="0" borderId="27" xfId="0" applyNumberFormat="1" applyBorder="1" applyAlignment="1" applyProtection="1">
      <alignment horizontal="right"/>
      <protection hidden="1"/>
    </xf>
    <xf numFmtId="3" fontId="0" fillId="0" borderId="14" xfId="0" applyNumberFormat="1" applyBorder="1" applyAlignment="1" applyProtection="1">
      <alignment horizontal="right"/>
      <protection hidden="1"/>
    </xf>
    <xf numFmtId="3" fontId="7" fillId="0" borderId="14" xfId="0" applyNumberFormat="1" applyFont="1" applyFill="1" applyBorder="1" applyAlignment="1" applyProtection="1">
      <alignment horizontal="right"/>
      <protection hidden="1"/>
    </xf>
    <xf numFmtId="3" fontId="0" fillId="0" borderId="28" xfId="0" applyNumberFormat="1" applyBorder="1" applyAlignment="1" applyProtection="1">
      <alignment horizontal="right"/>
      <protection hidden="1"/>
    </xf>
    <xf numFmtId="3" fontId="0" fillId="0" borderId="29" xfId="0" applyNumberFormat="1" applyBorder="1" applyAlignment="1" applyProtection="1">
      <alignment horizontal="right"/>
      <protection hidden="1"/>
    </xf>
    <xf numFmtId="3" fontId="0" fillId="0" borderId="17" xfId="0" applyNumberFormat="1" applyBorder="1" applyAlignment="1" applyProtection="1">
      <alignment horizontal="right"/>
      <protection hidden="1"/>
    </xf>
    <xf numFmtId="3" fontId="7" fillId="0" borderId="17" xfId="0" applyNumberFormat="1" applyFont="1" applyFill="1" applyBorder="1" applyAlignment="1" applyProtection="1">
      <alignment horizontal="right"/>
      <protection hidden="1"/>
    </xf>
    <xf numFmtId="3" fontId="0" fillId="0" borderId="30" xfId="0" applyNumberFormat="1" applyBorder="1" applyAlignment="1" applyProtection="1">
      <alignment horizontal="right"/>
      <protection hidden="1"/>
    </xf>
    <xf numFmtId="3" fontId="0" fillId="0" borderId="25" xfId="0" applyNumberFormat="1" applyFill="1" applyBorder="1" applyAlignment="1" applyProtection="1">
      <alignment horizontal="right"/>
      <protection hidden="1"/>
    </xf>
    <xf numFmtId="3" fontId="0" fillId="0" borderId="13" xfId="0" applyNumberFormat="1" applyFill="1" applyBorder="1" applyAlignment="1" applyProtection="1">
      <alignment horizontal="right"/>
      <protection hidden="1"/>
    </xf>
    <xf numFmtId="3" fontId="0" fillId="0" borderId="26" xfId="0" applyNumberFormat="1" applyFill="1" applyBorder="1" applyAlignment="1" applyProtection="1">
      <alignment horizontal="right"/>
      <protection hidden="1"/>
    </xf>
    <xf numFmtId="3" fontId="0" fillId="0" borderId="27" xfId="0" applyNumberFormat="1" applyFill="1" applyBorder="1" applyAlignment="1" applyProtection="1">
      <alignment horizontal="right"/>
      <protection hidden="1"/>
    </xf>
    <xf numFmtId="3" fontId="0" fillId="0" borderId="14" xfId="0" applyNumberFormat="1" applyFill="1" applyBorder="1" applyAlignment="1" applyProtection="1">
      <alignment horizontal="right"/>
      <protection hidden="1"/>
    </xf>
    <xf numFmtId="3" fontId="0" fillId="0" borderId="28" xfId="0" applyNumberFormat="1" applyFill="1" applyBorder="1" applyAlignment="1" applyProtection="1">
      <alignment horizontal="right"/>
      <protection hidden="1"/>
    </xf>
    <xf numFmtId="3" fontId="0" fillId="0" borderId="29" xfId="0" applyNumberFormat="1" applyFill="1" applyBorder="1" applyAlignment="1" applyProtection="1">
      <alignment horizontal="right"/>
      <protection hidden="1"/>
    </xf>
    <xf numFmtId="3" fontId="0" fillId="0" borderId="17" xfId="0" applyNumberFormat="1" applyFill="1" applyBorder="1" applyAlignment="1" applyProtection="1">
      <alignment horizontal="right"/>
      <protection hidden="1"/>
    </xf>
    <xf numFmtId="3" fontId="0" fillId="0" borderId="30" xfId="0" applyNumberFormat="1" applyFill="1" applyBorder="1" applyAlignment="1" applyProtection="1">
      <alignment horizontal="right"/>
      <protection hidden="1"/>
    </xf>
    <xf numFmtId="3" fontId="0" fillId="0" borderId="31" xfId="0" applyNumberFormat="1" applyBorder="1" applyAlignment="1" applyProtection="1">
      <alignment horizontal="right"/>
      <protection hidden="1"/>
    </xf>
    <xf numFmtId="3" fontId="0" fillId="0" borderId="32" xfId="0" applyNumberFormat="1" applyBorder="1" applyAlignment="1" applyProtection="1">
      <alignment horizontal="right"/>
      <protection hidden="1"/>
    </xf>
    <xf numFmtId="3" fontId="0" fillId="0" borderId="33" xfId="0" applyNumberFormat="1" applyBorder="1" applyAlignment="1" applyProtection="1">
      <alignment horizontal="right"/>
      <protection hidden="1"/>
    </xf>
    <xf numFmtId="3" fontId="7" fillId="0" borderId="31" xfId="0" applyNumberFormat="1" applyFont="1" applyFill="1" applyBorder="1" applyAlignment="1" applyProtection="1">
      <alignment horizontal="right"/>
      <protection hidden="1"/>
    </xf>
    <xf numFmtId="3" fontId="0" fillId="0" borderId="13" xfId="0" applyNumberFormat="1" applyFont="1" applyBorder="1" applyAlignment="1" applyProtection="1">
      <alignment horizontal="right"/>
      <protection hidden="1"/>
    </xf>
    <xf numFmtId="3" fontId="0" fillId="0" borderId="34" xfId="0" applyNumberFormat="1" applyBorder="1" applyAlignment="1" applyProtection="1">
      <alignment horizontal="right"/>
      <protection hidden="1"/>
    </xf>
    <xf numFmtId="3" fontId="7" fillId="0" borderId="26" xfId="0" applyNumberFormat="1" applyFont="1" applyFill="1" applyBorder="1" applyAlignment="1" applyProtection="1">
      <alignment horizontal="right"/>
      <protection hidden="1"/>
    </xf>
    <xf numFmtId="3" fontId="0" fillId="0" borderId="14" xfId="0" applyNumberFormat="1" applyFont="1" applyBorder="1" applyAlignment="1" applyProtection="1">
      <alignment horizontal="right"/>
      <protection hidden="1"/>
    </xf>
    <xf numFmtId="3" fontId="0" fillId="0" borderId="35" xfId="0" applyNumberFormat="1" applyBorder="1" applyAlignment="1" applyProtection="1">
      <alignment horizontal="right"/>
      <protection hidden="1"/>
    </xf>
    <xf numFmtId="3" fontId="7" fillId="0" borderId="36" xfId="0" applyNumberFormat="1" applyFont="1" applyFill="1" applyBorder="1" applyAlignment="1" applyProtection="1">
      <alignment horizontal="right"/>
      <protection hidden="1"/>
    </xf>
    <xf numFmtId="3" fontId="0" fillId="0" borderId="32" xfId="0" applyNumberFormat="1" applyFill="1" applyBorder="1" applyAlignment="1" applyProtection="1">
      <alignment horizontal="right"/>
      <protection hidden="1"/>
    </xf>
    <xf numFmtId="3" fontId="0" fillId="0" borderId="14" xfId="0" applyNumberFormat="1" applyFont="1" applyFill="1" applyBorder="1" applyAlignment="1" applyProtection="1">
      <alignment horizontal="right"/>
      <protection hidden="1"/>
    </xf>
    <xf numFmtId="3" fontId="0" fillId="0" borderId="35" xfId="0" applyNumberFormat="1" applyFill="1" applyBorder="1" applyAlignment="1" applyProtection="1">
      <alignment horizontal="right"/>
      <protection hidden="1"/>
    </xf>
    <xf numFmtId="3" fontId="0" fillId="32" borderId="32" xfId="0" applyNumberFormat="1" applyFill="1" applyBorder="1" applyAlignment="1" applyProtection="1">
      <alignment horizontal="right"/>
      <protection hidden="1"/>
    </xf>
    <xf numFmtId="3" fontId="0" fillId="32" borderId="14" xfId="0" applyNumberFormat="1" applyFill="1" applyBorder="1" applyAlignment="1" applyProtection="1">
      <alignment horizontal="right"/>
      <protection hidden="1"/>
    </xf>
    <xf numFmtId="3" fontId="0" fillId="32" borderId="14" xfId="0" applyNumberFormat="1" applyFont="1" applyFill="1" applyBorder="1" applyAlignment="1" applyProtection="1">
      <alignment horizontal="right"/>
      <protection hidden="1"/>
    </xf>
    <xf numFmtId="3" fontId="0" fillId="32" borderId="35" xfId="0" applyNumberFormat="1" applyFill="1" applyBorder="1" applyAlignment="1" applyProtection="1">
      <alignment horizontal="right"/>
      <protection hidden="1"/>
    </xf>
    <xf numFmtId="3" fontId="0" fillId="32" borderId="28" xfId="0" applyNumberFormat="1" applyFill="1" applyBorder="1" applyAlignment="1" applyProtection="1">
      <alignment horizontal="right"/>
      <protection hidden="1"/>
    </xf>
    <xf numFmtId="3" fontId="0" fillId="32" borderId="33" xfId="0" applyNumberFormat="1" applyFill="1" applyBorder="1" applyAlignment="1" applyProtection="1">
      <alignment horizontal="right"/>
      <protection hidden="1"/>
    </xf>
    <xf numFmtId="3" fontId="0" fillId="32" borderId="17" xfId="0" applyNumberFormat="1" applyFill="1" applyBorder="1" applyAlignment="1" applyProtection="1">
      <alignment horizontal="right"/>
      <protection hidden="1"/>
    </xf>
    <xf numFmtId="3" fontId="0" fillId="32" borderId="17" xfId="0" applyNumberFormat="1" applyFont="1" applyFill="1" applyBorder="1" applyAlignment="1" applyProtection="1">
      <alignment horizontal="right"/>
      <protection hidden="1"/>
    </xf>
    <xf numFmtId="3" fontId="0" fillId="32" borderId="37" xfId="0" applyNumberFormat="1" applyFill="1" applyBorder="1" applyAlignment="1" applyProtection="1">
      <alignment horizontal="right"/>
      <protection hidden="1"/>
    </xf>
    <xf numFmtId="3" fontId="0" fillId="0" borderId="33" xfId="0" applyNumberFormat="1" applyFill="1" applyBorder="1" applyAlignment="1" applyProtection="1">
      <alignment horizontal="right"/>
      <protection hidden="1"/>
    </xf>
    <xf numFmtId="3" fontId="0" fillId="32" borderId="30" xfId="0" applyNumberFormat="1" applyFill="1" applyBorder="1" applyAlignment="1" applyProtection="1">
      <alignment horizontal="right"/>
      <protection hidden="1"/>
    </xf>
    <xf numFmtId="0" fontId="0" fillId="33" borderId="11" xfId="0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right"/>
      <protection/>
    </xf>
    <xf numFmtId="3" fontId="0" fillId="33" borderId="32" xfId="0" applyNumberFormat="1" applyFill="1" applyBorder="1" applyAlignment="1" applyProtection="1">
      <alignment horizontal="right"/>
      <protection hidden="1"/>
    </xf>
    <xf numFmtId="3" fontId="0" fillId="33" borderId="14" xfId="0" applyNumberFormat="1" applyFill="1" applyBorder="1" applyAlignment="1" applyProtection="1">
      <alignment horizontal="right"/>
      <protection hidden="1"/>
    </xf>
    <xf numFmtId="3" fontId="0" fillId="33" borderId="14" xfId="0" applyNumberFormat="1" applyFont="1" applyFill="1" applyBorder="1" applyAlignment="1" applyProtection="1">
      <alignment horizontal="right"/>
      <protection hidden="1"/>
    </xf>
    <xf numFmtId="3" fontId="0" fillId="33" borderId="35" xfId="0" applyNumberFormat="1" applyFill="1" applyBorder="1" applyAlignment="1" applyProtection="1">
      <alignment horizontal="right"/>
      <protection hidden="1"/>
    </xf>
    <xf numFmtId="3" fontId="0" fillId="33" borderId="28" xfId="0" applyNumberFormat="1" applyFill="1" applyBorder="1" applyAlignment="1" applyProtection="1">
      <alignment horizontal="right"/>
      <protection hidden="1"/>
    </xf>
    <xf numFmtId="3" fontId="0" fillId="33" borderId="38" xfId="0" applyNumberFormat="1" applyFont="1" applyFill="1" applyBorder="1" applyAlignment="1" applyProtection="1">
      <alignment horizontal="right"/>
      <protection hidden="1"/>
    </xf>
    <xf numFmtId="3" fontId="4" fillId="33" borderId="39" xfId="0" applyNumberFormat="1" applyFont="1" applyFill="1" applyBorder="1" applyAlignment="1" applyProtection="1">
      <alignment horizontal="right"/>
      <protection hidden="1"/>
    </xf>
    <xf numFmtId="3" fontId="0" fillId="33" borderId="27" xfId="0" applyNumberFormat="1" applyFill="1" applyBorder="1" applyAlignment="1" applyProtection="1">
      <alignment horizontal="right"/>
      <protection hidden="1"/>
    </xf>
    <xf numFmtId="3" fontId="0" fillId="33" borderId="40" xfId="0" applyNumberFormat="1" applyFont="1" applyFill="1" applyBorder="1" applyAlignment="1" applyProtection="1">
      <alignment horizontal="right"/>
      <protection hidden="1"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/>
      <protection/>
    </xf>
    <xf numFmtId="3" fontId="0" fillId="33" borderId="25" xfId="0" applyNumberFormat="1" applyFill="1" applyBorder="1" applyAlignment="1" applyProtection="1">
      <alignment horizontal="right"/>
      <protection hidden="1"/>
    </xf>
    <xf numFmtId="3" fontId="0" fillId="33" borderId="13" xfId="0" applyNumberFormat="1" applyFill="1" applyBorder="1" applyAlignment="1" applyProtection="1">
      <alignment horizontal="right"/>
      <protection hidden="1"/>
    </xf>
    <xf numFmtId="3" fontId="7" fillId="33" borderId="13" xfId="0" applyNumberFormat="1" applyFont="1" applyFill="1" applyBorder="1" applyAlignment="1" applyProtection="1">
      <alignment horizontal="right"/>
      <protection hidden="1"/>
    </xf>
    <xf numFmtId="3" fontId="0" fillId="33" borderId="26" xfId="0" applyNumberFormat="1" applyFill="1" applyBorder="1" applyAlignment="1" applyProtection="1">
      <alignment horizontal="right"/>
      <protection hidden="1"/>
    </xf>
    <xf numFmtId="3" fontId="7" fillId="33" borderId="14" xfId="0" applyNumberFormat="1" applyFont="1" applyFill="1" applyBorder="1" applyAlignment="1" applyProtection="1">
      <alignment horizontal="right"/>
      <protection hidden="1"/>
    </xf>
    <xf numFmtId="3" fontId="7" fillId="33" borderId="38" xfId="0" applyNumberFormat="1" applyFont="1" applyFill="1" applyBorder="1" applyAlignment="1" applyProtection="1">
      <alignment horizontal="right"/>
      <protection hidden="1"/>
    </xf>
    <xf numFmtId="3" fontId="8" fillId="33" borderId="39" xfId="0" applyNumberFormat="1" applyFont="1" applyFill="1" applyBorder="1" applyAlignment="1" applyProtection="1">
      <alignment horizontal="right"/>
      <protection hidden="1"/>
    </xf>
    <xf numFmtId="3" fontId="7" fillId="33" borderId="40" xfId="0" applyNumberFormat="1" applyFont="1" applyFill="1" applyBorder="1" applyAlignment="1" applyProtection="1">
      <alignment horizontal="right"/>
      <protection hidden="1"/>
    </xf>
    <xf numFmtId="0" fontId="0" fillId="33" borderId="12" xfId="0" applyFill="1" applyBorder="1" applyAlignment="1" applyProtection="1">
      <alignment horizontal="center"/>
      <protection/>
    </xf>
    <xf numFmtId="3" fontId="0" fillId="33" borderId="41" xfId="0" applyNumberFormat="1" applyFill="1" applyBorder="1" applyAlignment="1" applyProtection="1">
      <alignment horizontal="right"/>
      <protection hidden="1"/>
    </xf>
    <xf numFmtId="3" fontId="0" fillId="33" borderId="38" xfId="0" applyNumberFormat="1" applyFill="1" applyBorder="1" applyAlignment="1" applyProtection="1">
      <alignment horizontal="right"/>
      <protection hidden="1"/>
    </xf>
    <xf numFmtId="3" fontId="7" fillId="33" borderId="17" xfId="0" applyNumberFormat="1" applyFont="1" applyFill="1" applyBorder="1" applyAlignment="1" applyProtection="1">
      <alignment horizontal="right"/>
      <protection hidden="1"/>
    </xf>
    <xf numFmtId="3" fontId="0" fillId="33" borderId="43" xfId="0" applyNumberFormat="1" applyFill="1" applyBorder="1" applyAlignment="1" applyProtection="1">
      <alignment horizontal="right"/>
      <protection hidden="1"/>
    </xf>
    <xf numFmtId="0" fontId="0" fillId="33" borderId="16" xfId="0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4" borderId="46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4" fillId="34" borderId="52" xfId="0" applyFont="1" applyFill="1" applyBorder="1" applyAlignment="1" applyProtection="1">
      <alignment horizontal="center" vertical="center"/>
      <protection/>
    </xf>
    <xf numFmtId="0" fontId="0" fillId="34" borderId="53" xfId="0" applyFill="1" applyBorder="1" applyAlignment="1" applyProtection="1">
      <alignment horizontal="center"/>
      <protection/>
    </xf>
    <xf numFmtId="3" fontId="0" fillId="34" borderId="36" xfId="0" applyNumberFormat="1" applyFill="1" applyBorder="1" applyAlignment="1" applyProtection="1">
      <alignment horizontal="right"/>
      <protection hidden="1"/>
    </xf>
    <xf numFmtId="3" fontId="0" fillId="34" borderId="40" xfId="0" applyNumberFormat="1" applyFill="1" applyBorder="1" applyAlignment="1" applyProtection="1">
      <alignment horizontal="right"/>
      <protection hidden="1"/>
    </xf>
    <xf numFmtId="3" fontId="0" fillId="34" borderId="54" xfId="0" applyNumberFormat="1" applyFill="1" applyBorder="1" applyAlignment="1" applyProtection="1">
      <alignment horizontal="right"/>
      <protection hidden="1"/>
    </xf>
    <xf numFmtId="0" fontId="0" fillId="34" borderId="19" xfId="0" applyFill="1" applyBorder="1" applyAlignment="1" applyProtection="1">
      <alignment horizontal="center"/>
      <protection/>
    </xf>
    <xf numFmtId="3" fontId="0" fillId="34" borderId="32" xfId="0" applyNumberFormat="1" applyFill="1" applyBorder="1" applyAlignment="1" applyProtection="1">
      <alignment horizontal="right"/>
      <protection hidden="1"/>
    </xf>
    <xf numFmtId="3" fontId="0" fillId="34" borderId="14" xfId="0" applyNumberFormat="1" applyFill="1" applyBorder="1" applyAlignment="1" applyProtection="1">
      <alignment horizontal="right"/>
      <protection hidden="1"/>
    </xf>
    <xf numFmtId="3" fontId="0" fillId="34" borderId="28" xfId="0" applyNumberFormat="1" applyFill="1" applyBorder="1" applyAlignment="1" applyProtection="1">
      <alignment horizontal="right"/>
      <protection hidden="1"/>
    </xf>
    <xf numFmtId="0" fontId="0" fillId="34" borderId="55" xfId="0" applyFill="1" applyBorder="1" applyAlignment="1" applyProtection="1">
      <alignment horizontal="center"/>
      <protection/>
    </xf>
    <xf numFmtId="3" fontId="0" fillId="34" borderId="42" xfId="0" applyNumberFormat="1" applyFill="1" applyBorder="1" applyAlignment="1" applyProtection="1">
      <alignment horizontal="right"/>
      <protection hidden="1"/>
    </xf>
    <xf numFmtId="3" fontId="0" fillId="34" borderId="38" xfId="0" applyNumberFormat="1" applyFill="1" applyBorder="1" applyAlignment="1" applyProtection="1">
      <alignment horizontal="right"/>
      <protection hidden="1"/>
    </xf>
    <xf numFmtId="3" fontId="0" fillId="34" borderId="43" xfId="0" applyNumberFormat="1" applyFill="1" applyBorder="1" applyAlignment="1" applyProtection="1">
      <alignment horizontal="right"/>
      <protection hidden="1"/>
    </xf>
    <xf numFmtId="0" fontId="0" fillId="34" borderId="18" xfId="0" applyFill="1" applyBorder="1" applyAlignment="1" applyProtection="1">
      <alignment horizontal="center"/>
      <protection/>
    </xf>
    <xf numFmtId="3" fontId="0" fillId="34" borderId="31" xfId="0" applyNumberFormat="1" applyFill="1" applyBorder="1" applyAlignment="1" applyProtection="1">
      <alignment horizontal="right"/>
      <protection hidden="1"/>
    </xf>
    <xf numFmtId="3" fontId="0" fillId="34" borderId="13" xfId="0" applyNumberFormat="1" applyFill="1" applyBorder="1" applyAlignment="1" applyProtection="1">
      <alignment horizontal="right"/>
      <protection hidden="1"/>
    </xf>
    <xf numFmtId="3" fontId="0" fillId="34" borderId="26" xfId="0" applyNumberFormat="1" applyFill="1" applyBorder="1" applyAlignment="1" applyProtection="1">
      <alignment horizontal="right"/>
      <protection hidden="1"/>
    </xf>
    <xf numFmtId="3" fontId="0" fillId="34" borderId="35" xfId="0" applyNumberFormat="1" applyFill="1" applyBorder="1" applyAlignment="1" applyProtection="1">
      <alignment horizontal="right"/>
      <protection hidden="1"/>
    </xf>
    <xf numFmtId="3" fontId="4" fillId="34" borderId="39" xfId="0" applyNumberFormat="1" applyFont="1" applyFill="1" applyBorder="1" applyAlignment="1" applyProtection="1">
      <alignment horizontal="right"/>
      <protection hidden="1"/>
    </xf>
    <xf numFmtId="3" fontId="0" fillId="34" borderId="27" xfId="0" applyNumberFormat="1" applyFill="1" applyBorder="1" applyAlignment="1" applyProtection="1">
      <alignment horizontal="right"/>
      <protection hidden="1"/>
    </xf>
    <xf numFmtId="0" fontId="0" fillId="34" borderId="20" xfId="0" applyFill="1" applyBorder="1" applyAlignment="1" applyProtection="1">
      <alignment horizontal="center"/>
      <protection/>
    </xf>
    <xf numFmtId="3" fontId="0" fillId="34" borderId="33" xfId="0" applyNumberFormat="1" applyFill="1" applyBorder="1" applyAlignment="1" applyProtection="1">
      <alignment horizontal="right"/>
      <protection hidden="1"/>
    </xf>
    <xf numFmtId="3" fontId="0" fillId="34" borderId="17" xfId="0" applyNumberFormat="1" applyFill="1" applyBorder="1" applyAlignment="1" applyProtection="1">
      <alignment horizontal="right"/>
      <protection hidden="1"/>
    </xf>
    <xf numFmtId="3" fontId="0" fillId="34" borderId="30" xfId="0" applyNumberFormat="1" applyFill="1" applyBorder="1" applyAlignment="1" applyProtection="1">
      <alignment horizontal="right"/>
      <protection hidden="1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/>
      <protection/>
    </xf>
    <xf numFmtId="0" fontId="0" fillId="0" borderId="56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57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/>
      <protection/>
    </xf>
    <xf numFmtId="0" fontId="0" fillId="33" borderId="62" xfId="0" applyFill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55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4" fillId="32" borderId="10" xfId="0" applyFont="1" applyFill="1" applyBorder="1" applyAlignment="1" applyProtection="1" quotePrefix="1">
      <alignment horizontal="center" vertical="center"/>
      <protection/>
    </xf>
    <xf numFmtId="0" fontId="4" fillId="32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4" fillId="32" borderId="18" xfId="0" applyFont="1" applyFill="1" applyBorder="1" applyAlignment="1" applyProtection="1" quotePrefix="1">
      <alignment horizontal="center" vertical="center"/>
      <protection/>
    </xf>
    <xf numFmtId="0" fontId="4" fillId="32" borderId="19" xfId="0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showGridLines="0" tabSelected="1" zoomScalePageLayoutView="0" workbookViewId="0" topLeftCell="A1">
      <selection activeCell="D3" sqref="D3:W9"/>
    </sheetView>
  </sheetViews>
  <sheetFormatPr defaultColWidth="9.140625" defaultRowHeight="12.75"/>
  <cols>
    <col min="1" max="1" width="13.421875" style="1" customWidth="1"/>
    <col min="2" max="2" width="5.421875" style="1" customWidth="1"/>
    <col min="3" max="3" width="8.7109375" style="1" customWidth="1"/>
    <col min="4" max="19" width="5.57421875" style="1" bestFit="1" customWidth="1"/>
    <col min="20" max="23" width="6.57421875" style="1" bestFit="1" customWidth="1"/>
    <col min="24" max="16384" width="9.140625" style="1" customWidth="1"/>
  </cols>
  <sheetData>
    <row r="1" spans="1:23" ht="15">
      <c r="A1" s="188" t="s">
        <v>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1.2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30"/>
      <c r="T2" s="30"/>
      <c r="U2" s="30"/>
      <c r="V2" s="30"/>
      <c r="W2" s="30"/>
    </row>
    <row r="3" spans="1:23" ht="4.5" customHeight="1">
      <c r="A3" s="25"/>
      <c r="B3" s="26"/>
      <c r="C3" s="26"/>
      <c r="D3" s="142" t="s">
        <v>17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</row>
    <row r="4" spans="1:23" ht="15" customHeight="1">
      <c r="A4" s="9" t="s">
        <v>12</v>
      </c>
      <c r="B4" s="141">
        <v>70</v>
      </c>
      <c r="C4" s="8" t="s">
        <v>8</v>
      </c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</row>
    <row r="5" spans="1:23" ht="3.75" customHeight="1">
      <c r="A5" s="9"/>
      <c r="B5" s="24"/>
      <c r="C5" s="8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7"/>
    </row>
    <row r="6" spans="1:23" ht="15" customHeight="1">
      <c r="A6" s="9" t="s">
        <v>13</v>
      </c>
      <c r="B6" s="141">
        <v>55</v>
      </c>
      <c r="C6" s="8" t="s">
        <v>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7"/>
    </row>
    <row r="7" spans="1:23" ht="3.75" customHeight="1">
      <c r="A7" s="9"/>
      <c r="B7" s="24"/>
      <c r="C7" s="8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7"/>
    </row>
    <row r="8" spans="1:23" ht="15" customHeight="1">
      <c r="A8" s="9" t="s">
        <v>15</v>
      </c>
      <c r="B8" s="141">
        <v>22</v>
      </c>
      <c r="C8" s="8" t="s">
        <v>8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7"/>
    </row>
    <row r="9" spans="1:23" ht="3.75" customHeight="1" thickBot="1">
      <c r="A9" s="27"/>
      <c r="B9" s="28"/>
      <c r="C9" s="2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</row>
    <row r="10" spans="1:23" ht="30.75" customHeight="1" thickBot="1">
      <c r="A10" s="108" t="s">
        <v>0</v>
      </c>
      <c r="B10" s="109" t="s">
        <v>7</v>
      </c>
      <c r="C10" s="110">
        <v>400</v>
      </c>
      <c r="D10" s="111">
        <v>500</v>
      </c>
      <c r="E10" s="111">
        <v>600</v>
      </c>
      <c r="F10" s="111">
        <v>700</v>
      </c>
      <c r="G10" s="111">
        <v>800</v>
      </c>
      <c r="H10" s="111">
        <v>900</v>
      </c>
      <c r="I10" s="111">
        <v>1000</v>
      </c>
      <c r="J10" s="111">
        <v>1100</v>
      </c>
      <c r="K10" s="111">
        <v>1200</v>
      </c>
      <c r="L10" s="111">
        <v>1300</v>
      </c>
      <c r="M10" s="111">
        <v>1400</v>
      </c>
      <c r="N10" s="111">
        <v>1500</v>
      </c>
      <c r="O10" s="111">
        <v>1600</v>
      </c>
      <c r="P10" s="111">
        <v>1700</v>
      </c>
      <c r="Q10" s="111">
        <v>1800</v>
      </c>
      <c r="R10" s="111">
        <v>2000</v>
      </c>
      <c r="S10" s="111">
        <v>2200</v>
      </c>
      <c r="T10" s="111">
        <v>2400</v>
      </c>
      <c r="U10" s="111">
        <v>2600</v>
      </c>
      <c r="V10" s="111">
        <v>2800</v>
      </c>
      <c r="W10" s="112">
        <v>3000</v>
      </c>
    </row>
    <row r="11" spans="1:23" ht="12.75">
      <c r="A11" s="190" t="s">
        <v>3</v>
      </c>
      <c r="B11" s="2">
        <v>300</v>
      </c>
      <c r="C11" s="31">
        <f aca="true" t="shared" si="0" ref="C11:C40">I11*$C$10/1000</f>
        <v>95.12493102954944</v>
      </c>
      <c r="D11" s="32">
        <f aca="true" t="shared" si="1" ref="D11:D40">I11*$D$10/1000</f>
        <v>118.90616378693682</v>
      </c>
      <c r="E11" s="32">
        <f aca="true" t="shared" si="2" ref="E11:E40">I11*$E$10/1000</f>
        <v>142.68739654432417</v>
      </c>
      <c r="F11" s="32">
        <f aca="true" t="shared" si="3" ref="F11:F40">I11*$F$10/1000</f>
        <v>166.46862930171153</v>
      </c>
      <c r="G11" s="32">
        <f aca="true" t="shared" si="4" ref="G11:G40">I11*$G$10/1000</f>
        <v>190.2498620590989</v>
      </c>
      <c r="H11" s="32">
        <f>I11*$H$10/1000</f>
        <v>214.03109481648627</v>
      </c>
      <c r="I11" s="33">
        <f>H93/((70-$H$92)/((($B$4+$B$6)/2)-$B$8))^C$93</f>
        <v>237.81232757387363</v>
      </c>
      <c r="J11" s="32">
        <f>I11*$J$10/1000</f>
        <v>261.593560331261</v>
      </c>
      <c r="K11" s="32">
        <f aca="true" t="shared" si="5" ref="K11:K40">I11*$K$10/1000</f>
        <v>285.37479308864835</v>
      </c>
      <c r="L11" s="32">
        <f aca="true" t="shared" si="6" ref="L11:L40">I11*$L$10/1000</f>
        <v>309.15602584603573</v>
      </c>
      <c r="M11" s="32">
        <f aca="true" t="shared" si="7" ref="M11:M40">I11*$M$10/1000</f>
        <v>332.93725860342306</v>
      </c>
      <c r="N11" s="32">
        <f aca="true" t="shared" si="8" ref="N11:N40">I11*$N$10/1000</f>
        <v>356.71849136081045</v>
      </c>
      <c r="O11" s="32">
        <f aca="true" t="shared" si="9" ref="O11:O40">I11*$O$10/1000</f>
        <v>380.4997241181978</v>
      </c>
      <c r="P11" s="32">
        <f aca="true" t="shared" si="10" ref="P11:P40">I11*$P$10/1000</f>
        <v>404.2809568755852</v>
      </c>
      <c r="Q11" s="32">
        <f aca="true" t="shared" si="11" ref="Q11:Q40">I11*$Q$10/1000</f>
        <v>428.06218963297255</v>
      </c>
      <c r="R11" s="32">
        <f aca="true" t="shared" si="12" ref="R11:R40">I11*$R$10/1000</f>
        <v>475.62465514774726</v>
      </c>
      <c r="S11" s="32">
        <f aca="true" t="shared" si="13" ref="S11:S40">I11*$S$10/1000</f>
        <v>523.187120662522</v>
      </c>
      <c r="T11" s="32">
        <f aca="true" t="shared" si="14" ref="T11:T40">I11*$T$10/1000</f>
        <v>570.7495861772967</v>
      </c>
      <c r="U11" s="32">
        <f aca="true" t="shared" si="15" ref="U11:U40">I11*$U$10/1000</f>
        <v>618.3120516920715</v>
      </c>
      <c r="V11" s="32">
        <f aca="true" t="shared" si="16" ref="V11:V40">I11*$V$10/1000</f>
        <v>665.8745172068461</v>
      </c>
      <c r="W11" s="34">
        <f aca="true" t="shared" si="17" ref="W11:W40">I11*$W$10/1000</f>
        <v>713.4369827216209</v>
      </c>
    </row>
    <row r="12" spans="1:23" ht="12.75">
      <c r="A12" s="191"/>
      <c r="B12" s="3">
        <v>400</v>
      </c>
      <c r="C12" s="35">
        <f t="shared" si="0"/>
        <v>120.89930936190508</v>
      </c>
      <c r="D12" s="36">
        <f t="shared" si="1"/>
        <v>151.12413670238135</v>
      </c>
      <c r="E12" s="36">
        <f t="shared" si="2"/>
        <v>181.3489640428576</v>
      </c>
      <c r="F12" s="36">
        <f t="shared" si="3"/>
        <v>211.57379138333388</v>
      </c>
      <c r="G12" s="36">
        <f t="shared" si="4"/>
        <v>241.79861872381016</v>
      </c>
      <c r="H12" s="36">
        <f aca="true" t="shared" si="18" ref="H12:H40">I12*$H$10/1000</f>
        <v>272.0234460642865</v>
      </c>
      <c r="I12" s="37">
        <f>H94/((70-$H$92)/((($B$4+$B$6)/2)-$B$8))^C$94</f>
        <v>302.2482734047627</v>
      </c>
      <c r="J12" s="36">
        <f aca="true" t="shared" si="19" ref="J12:J40">I12*$J$10/1000</f>
        <v>332.4731007452389</v>
      </c>
      <c r="K12" s="36">
        <f t="shared" si="5"/>
        <v>362.6979280857152</v>
      </c>
      <c r="L12" s="36">
        <f t="shared" si="6"/>
        <v>392.9227554261915</v>
      </c>
      <c r="M12" s="36">
        <f t="shared" si="7"/>
        <v>423.14758276666777</v>
      </c>
      <c r="N12" s="36">
        <f t="shared" si="8"/>
        <v>453.37241010714405</v>
      </c>
      <c r="O12" s="36">
        <f t="shared" si="9"/>
        <v>483.59723744762033</v>
      </c>
      <c r="P12" s="36">
        <f t="shared" si="10"/>
        <v>513.8220647880966</v>
      </c>
      <c r="Q12" s="36">
        <f t="shared" si="11"/>
        <v>544.046892128573</v>
      </c>
      <c r="R12" s="36">
        <f t="shared" si="12"/>
        <v>604.4965468095254</v>
      </c>
      <c r="S12" s="36">
        <f t="shared" si="13"/>
        <v>664.9462014904778</v>
      </c>
      <c r="T12" s="36">
        <f t="shared" si="14"/>
        <v>725.3958561714304</v>
      </c>
      <c r="U12" s="36">
        <f t="shared" si="15"/>
        <v>785.845510852383</v>
      </c>
      <c r="V12" s="36">
        <f t="shared" si="16"/>
        <v>846.2951655333355</v>
      </c>
      <c r="W12" s="38">
        <f t="shared" si="17"/>
        <v>906.7448202142881</v>
      </c>
    </row>
    <row r="13" spans="1:23" ht="12.75">
      <c r="A13" s="191"/>
      <c r="B13" s="3">
        <v>500</v>
      </c>
      <c r="C13" s="35">
        <f t="shared" si="0"/>
        <v>146.27312491690452</v>
      </c>
      <c r="D13" s="36">
        <f t="shared" si="1"/>
        <v>182.84140614613065</v>
      </c>
      <c r="E13" s="36">
        <f t="shared" si="2"/>
        <v>219.40968737535678</v>
      </c>
      <c r="F13" s="36">
        <f t="shared" si="3"/>
        <v>255.9779686045829</v>
      </c>
      <c r="G13" s="36">
        <f t="shared" si="4"/>
        <v>292.54624983380904</v>
      </c>
      <c r="H13" s="36">
        <f t="shared" si="18"/>
        <v>329.1145310630352</v>
      </c>
      <c r="I13" s="37">
        <f>H95/((70-$H$92)/((($B$4+$B$6)/2)-$B$8))^C$95</f>
        <v>365.6828122922613</v>
      </c>
      <c r="J13" s="36">
        <f t="shared" si="19"/>
        <v>402.2510935214874</v>
      </c>
      <c r="K13" s="36">
        <f t="shared" si="5"/>
        <v>438.81937475071356</v>
      </c>
      <c r="L13" s="36">
        <f t="shared" si="6"/>
        <v>475.38765597993967</v>
      </c>
      <c r="M13" s="36">
        <f t="shared" si="7"/>
        <v>511.9559372091658</v>
      </c>
      <c r="N13" s="36">
        <f t="shared" si="8"/>
        <v>548.5242184383919</v>
      </c>
      <c r="O13" s="36">
        <f t="shared" si="9"/>
        <v>585.0924996676181</v>
      </c>
      <c r="P13" s="36">
        <f t="shared" si="10"/>
        <v>621.6607808968442</v>
      </c>
      <c r="Q13" s="36">
        <f t="shared" si="11"/>
        <v>658.2290621260704</v>
      </c>
      <c r="R13" s="36">
        <f t="shared" si="12"/>
        <v>731.3656245845226</v>
      </c>
      <c r="S13" s="36">
        <f t="shared" si="13"/>
        <v>804.5021870429748</v>
      </c>
      <c r="T13" s="36">
        <f t="shared" si="14"/>
        <v>877.6387495014271</v>
      </c>
      <c r="U13" s="36">
        <f t="shared" si="15"/>
        <v>950.7753119598793</v>
      </c>
      <c r="V13" s="36">
        <f t="shared" si="16"/>
        <v>1023.9118744183316</v>
      </c>
      <c r="W13" s="38">
        <f t="shared" si="17"/>
        <v>1097.0484368767839</v>
      </c>
    </row>
    <row r="14" spans="1:23" ht="12.75">
      <c r="A14" s="191"/>
      <c r="B14" s="3">
        <v>600</v>
      </c>
      <c r="C14" s="35">
        <f t="shared" si="0"/>
        <v>172.16447915493544</v>
      </c>
      <c r="D14" s="36">
        <f t="shared" si="1"/>
        <v>215.2055989436693</v>
      </c>
      <c r="E14" s="36">
        <f t="shared" si="2"/>
        <v>258.24671873240317</v>
      </c>
      <c r="F14" s="36">
        <f t="shared" si="3"/>
        <v>301.287838521137</v>
      </c>
      <c r="G14" s="36">
        <f t="shared" si="4"/>
        <v>344.32895830987087</v>
      </c>
      <c r="H14" s="36">
        <f t="shared" si="18"/>
        <v>387.37007809860467</v>
      </c>
      <c r="I14" s="37">
        <f>H96/((70-$H$92)/((($B$4+$B$6)/2)-$B$8))^C$96</f>
        <v>430.4111978873386</v>
      </c>
      <c r="J14" s="36">
        <f t="shared" si="19"/>
        <v>473.4523176760724</v>
      </c>
      <c r="K14" s="36">
        <f t="shared" si="5"/>
        <v>516.4934374648063</v>
      </c>
      <c r="L14" s="36">
        <f t="shared" si="6"/>
        <v>559.5345572535401</v>
      </c>
      <c r="M14" s="36">
        <f t="shared" si="7"/>
        <v>602.575677042274</v>
      </c>
      <c r="N14" s="36">
        <f t="shared" si="8"/>
        <v>645.6167968310078</v>
      </c>
      <c r="O14" s="36">
        <f t="shared" si="9"/>
        <v>688.6579166197417</v>
      </c>
      <c r="P14" s="36">
        <f t="shared" si="10"/>
        <v>731.6990364084756</v>
      </c>
      <c r="Q14" s="36">
        <f t="shared" si="11"/>
        <v>774.7401561972093</v>
      </c>
      <c r="R14" s="36">
        <f t="shared" si="12"/>
        <v>860.8223957746771</v>
      </c>
      <c r="S14" s="36">
        <f t="shared" si="13"/>
        <v>946.9046353521449</v>
      </c>
      <c r="T14" s="36">
        <f t="shared" si="14"/>
        <v>1032.9868749296127</v>
      </c>
      <c r="U14" s="36">
        <f t="shared" si="15"/>
        <v>1119.0691145070803</v>
      </c>
      <c r="V14" s="36">
        <f t="shared" si="16"/>
        <v>1205.151354084548</v>
      </c>
      <c r="W14" s="38">
        <f t="shared" si="17"/>
        <v>1291.2335936620157</v>
      </c>
    </row>
    <row r="15" spans="1:23" ht="12.75">
      <c r="A15" s="191"/>
      <c r="B15" s="3">
        <v>750</v>
      </c>
      <c r="C15" s="35">
        <f t="shared" si="0"/>
        <v>211.4228399466944</v>
      </c>
      <c r="D15" s="36">
        <f t="shared" si="1"/>
        <v>264.278549933368</v>
      </c>
      <c r="E15" s="36">
        <f t="shared" si="2"/>
        <v>317.13425992004164</v>
      </c>
      <c r="F15" s="36">
        <f t="shared" si="3"/>
        <v>369.9899699067152</v>
      </c>
      <c r="G15" s="36">
        <f t="shared" si="4"/>
        <v>422.8456798933888</v>
      </c>
      <c r="H15" s="36">
        <f t="shared" si="18"/>
        <v>475.70138988006244</v>
      </c>
      <c r="I15" s="37">
        <f>H97/((70-$H$92)/((($B$4+$B$6)/2)-$B$8))^C$97</f>
        <v>528.557099866736</v>
      </c>
      <c r="J15" s="36">
        <f t="shared" si="19"/>
        <v>581.4128098534096</v>
      </c>
      <c r="K15" s="36">
        <f t="shared" si="5"/>
        <v>634.2685198400833</v>
      </c>
      <c r="L15" s="36">
        <f t="shared" si="6"/>
        <v>687.1242298267568</v>
      </c>
      <c r="M15" s="36">
        <f t="shared" si="7"/>
        <v>739.9799398134304</v>
      </c>
      <c r="N15" s="36">
        <f t="shared" si="8"/>
        <v>792.8356498001041</v>
      </c>
      <c r="O15" s="36">
        <f t="shared" si="9"/>
        <v>845.6913597867776</v>
      </c>
      <c r="P15" s="36">
        <f t="shared" si="10"/>
        <v>898.5470697734513</v>
      </c>
      <c r="Q15" s="36">
        <f t="shared" si="11"/>
        <v>951.4027797601249</v>
      </c>
      <c r="R15" s="36">
        <f t="shared" si="12"/>
        <v>1057.114199733472</v>
      </c>
      <c r="S15" s="36">
        <f t="shared" si="13"/>
        <v>1162.8256197068192</v>
      </c>
      <c r="T15" s="36">
        <f t="shared" si="14"/>
        <v>1268.5370396801666</v>
      </c>
      <c r="U15" s="36">
        <f t="shared" si="15"/>
        <v>1374.2484596535137</v>
      </c>
      <c r="V15" s="36">
        <f t="shared" si="16"/>
        <v>1479.9598796268608</v>
      </c>
      <c r="W15" s="38">
        <f t="shared" si="17"/>
        <v>1585.6712996002082</v>
      </c>
    </row>
    <row r="16" spans="1:23" ht="13.5" thickBot="1">
      <c r="A16" s="192"/>
      <c r="B16" s="4">
        <v>900</v>
      </c>
      <c r="C16" s="39">
        <f t="shared" si="0"/>
        <v>252.8817008206194</v>
      </c>
      <c r="D16" s="40">
        <f t="shared" si="1"/>
        <v>316.1021260257742</v>
      </c>
      <c r="E16" s="40">
        <f t="shared" si="2"/>
        <v>379.3225512309291</v>
      </c>
      <c r="F16" s="40">
        <f t="shared" si="3"/>
        <v>442.5429764360839</v>
      </c>
      <c r="G16" s="40">
        <f t="shared" si="4"/>
        <v>505.7634016412388</v>
      </c>
      <c r="H16" s="40">
        <f t="shared" si="18"/>
        <v>568.9838268463936</v>
      </c>
      <c r="I16" s="41">
        <f aca="true" t="shared" si="20" ref="I16:I40">H98/((70-$H$92)/((($B$4+$B$6)/2)-$B$8))^C98</f>
        <v>632.2042520515485</v>
      </c>
      <c r="J16" s="40">
        <f t="shared" si="19"/>
        <v>695.4246772567033</v>
      </c>
      <c r="K16" s="40">
        <f t="shared" si="5"/>
        <v>758.6451024618582</v>
      </c>
      <c r="L16" s="40">
        <f t="shared" si="6"/>
        <v>821.865527667013</v>
      </c>
      <c r="M16" s="40">
        <f t="shared" si="7"/>
        <v>885.0859528721678</v>
      </c>
      <c r="N16" s="40">
        <f t="shared" si="8"/>
        <v>948.3063780773227</v>
      </c>
      <c r="O16" s="40">
        <f t="shared" si="9"/>
        <v>1011.5268032824775</v>
      </c>
      <c r="P16" s="40">
        <f t="shared" si="10"/>
        <v>1074.7472284876326</v>
      </c>
      <c r="Q16" s="40">
        <f t="shared" si="11"/>
        <v>1137.9676536927873</v>
      </c>
      <c r="R16" s="40">
        <f t="shared" si="12"/>
        <v>1264.408504103097</v>
      </c>
      <c r="S16" s="40">
        <f t="shared" si="13"/>
        <v>1390.8493545134065</v>
      </c>
      <c r="T16" s="40">
        <f t="shared" si="14"/>
        <v>1517.2902049237164</v>
      </c>
      <c r="U16" s="40">
        <f t="shared" si="15"/>
        <v>1643.731055334026</v>
      </c>
      <c r="V16" s="40">
        <f t="shared" si="16"/>
        <v>1770.1719057443356</v>
      </c>
      <c r="W16" s="42">
        <f t="shared" si="17"/>
        <v>1896.6127561546455</v>
      </c>
    </row>
    <row r="17" spans="1:23" ht="12.75">
      <c r="A17" s="159" t="s">
        <v>2</v>
      </c>
      <c r="B17" s="106">
        <v>300</v>
      </c>
      <c r="C17" s="93">
        <f t="shared" si="0"/>
        <v>150.87831716563275</v>
      </c>
      <c r="D17" s="94">
        <f t="shared" si="1"/>
        <v>188.59789645704095</v>
      </c>
      <c r="E17" s="94">
        <f t="shared" si="2"/>
        <v>226.31747574844914</v>
      </c>
      <c r="F17" s="94">
        <f t="shared" si="3"/>
        <v>264.03705503985736</v>
      </c>
      <c r="G17" s="94">
        <f t="shared" si="4"/>
        <v>301.7566343312655</v>
      </c>
      <c r="H17" s="94">
        <f>I17*$H$10/1000</f>
        <v>339.4762136226737</v>
      </c>
      <c r="I17" s="100">
        <f t="shared" si="20"/>
        <v>377.1957929140819</v>
      </c>
      <c r="J17" s="94">
        <f>I17*$J$10/1000</f>
        <v>414.9153722054901</v>
      </c>
      <c r="K17" s="94">
        <f t="shared" si="5"/>
        <v>452.6349514968983</v>
      </c>
      <c r="L17" s="94">
        <f t="shared" si="6"/>
        <v>490.3545307883064</v>
      </c>
      <c r="M17" s="94">
        <f t="shared" si="7"/>
        <v>528.0741100797147</v>
      </c>
      <c r="N17" s="94">
        <f t="shared" si="8"/>
        <v>565.7936893711228</v>
      </c>
      <c r="O17" s="94">
        <f t="shared" si="9"/>
        <v>603.513268662531</v>
      </c>
      <c r="P17" s="94">
        <f t="shared" si="10"/>
        <v>641.2328479539392</v>
      </c>
      <c r="Q17" s="94">
        <f t="shared" si="11"/>
        <v>678.9524272453474</v>
      </c>
      <c r="R17" s="94">
        <f t="shared" si="12"/>
        <v>754.3915858281638</v>
      </c>
      <c r="S17" s="94">
        <f t="shared" si="13"/>
        <v>829.8307444109802</v>
      </c>
      <c r="T17" s="94">
        <f t="shared" si="14"/>
        <v>905.2699029937966</v>
      </c>
      <c r="U17" s="94">
        <f t="shared" si="15"/>
        <v>980.7090615766128</v>
      </c>
      <c r="V17" s="94">
        <f t="shared" si="16"/>
        <v>1056.1482201594295</v>
      </c>
      <c r="W17" s="96">
        <f t="shared" si="17"/>
        <v>1131.5873787422456</v>
      </c>
    </row>
    <row r="18" spans="1:23" ht="12.75">
      <c r="A18" s="160"/>
      <c r="B18" s="76">
        <v>400</v>
      </c>
      <c r="C18" s="85">
        <f t="shared" si="0"/>
        <v>194.94837191143623</v>
      </c>
      <c r="D18" s="79">
        <f t="shared" si="1"/>
        <v>243.6854648892953</v>
      </c>
      <c r="E18" s="79">
        <f t="shared" si="2"/>
        <v>292.42255786715435</v>
      </c>
      <c r="F18" s="79">
        <f t="shared" si="3"/>
        <v>341.15965084501346</v>
      </c>
      <c r="G18" s="79">
        <f t="shared" si="4"/>
        <v>389.89674382287245</v>
      </c>
      <c r="H18" s="79">
        <f t="shared" si="18"/>
        <v>438.63383680073156</v>
      </c>
      <c r="I18" s="97">
        <f t="shared" si="20"/>
        <v>487.3709297785906</v>
      </c>
      <c r="J18" s="79">
        <f t="shared" si="19"/>
        <v>536.1080227564496</v>
      </c>
      <c r="K18" s="79">
        <f t="shared" si="5"/>
        <v>584.8451157343087</v>
      </c>
      <c r="L18" s="79">
        <f t="shared" si="6"/>
        <v>633.5822087121678</v>
      </c>
      <c r="M18" s="79">
        <f t="shared" si="7"/>
        <v>682.3193016900269</v>
      </c>
      <c r="N18" s="79">
        <f t="shared" si="8"/>
        <v>731.0563946678859</v>
      </c>
      <c r="O18" s="79">
        <f t="shared" si="9"/>
        <v>779.7934876457449</v>
      </c>
      <c r="P18" s="79">
        <f t="shared" si="10"/>
        <v>828.530580623604</v>
      </c>
      <c r="Q18" s="79">
        <f t="shared" si="11"/>
        <v>877.2676736014631</v>
      </c>
      <c r="R18" s="79">
        <f t="shared" si="12"/>
        <v>974.7418595571812</v>
      </c>
      <c r="S18" s="79">
        <f t="shared" si="13"/>
        <v>1072.2160455128992</v>
      </c>
      <c r="T18" s="79">
        <f t="shared" si="14"/>
        <v>1169.6902314686174</v>
      </c>
      <c r="U18" s="79">
        <f t="shared" si="15"/>
        <v>1267.1644174243356</v>
      </c>
      <c r="V18" s="79">
        <f t="shared" si="16"/>
        <v>1364.6386033800538</v>
      </c>
      <c r="W18" s="82">
        <f t="shared" si="17"/>
        <v>1462.1127893357718</v>
      </c>
    </row>
    <row r="19" spans="1:23" ht="12.75">
      <c r="A19" s="160"/>
      <c r="B19" s="76">
        <v>500</v>
      </c>
      <c r="C19" s="85">
        <f t="shared" si="0"/>
        <v>237.25610269445787</v>
      </c>
      <c r="D19" s="79">
        <f t="shared" si="1"/>
        <v>296.57012836807235</v>
      </c>
      <c r="E19" s="79">
        <f t="shared" si="2"/>
        <v>355.88415404168677</v>
      </c>
      <c r="F19" s="79">
        <f t="shared" si="3"/>
        <v>415.19817971530125</v>
      </c>
      <c r="G19" s="79">
        <f t="shared" si="4"/>
        <v>474.51220538891573</v>
      </c>
      <c r="H19" s="79">
        <f t="shared" si="18"/>
        <v>533.8262310625302</v>
      </c>
      <c r="I19" s="97">
        <f t="shared" si="20"/>
        <v>593.1402567361447</v>
      </c>
      <c r="J19" s="79">
        <f t="shared" si="19"/>
        <v>652.4542824097591</v>
      </c>
      <c r="K19" s="79">
        <f t="shared" si="5"/>
        <v>711.7683080833735</v>
      </c>
      <c r="L19" s="79">
        <f t="shared" si="6"/>
        <v>771.0823337569881</v>
      </c>
      <c r="M19" s="79">
        <f t="shared" si="7"/>
        <v>830.3963594306025</v>
      </c>
      <c r="N19" s="79">
        <f t="shared" si="8"/>
        <v>889.710385104217</v>
      </c>
      <c r="O19" s="79">
        <f t="shared" si="9"/>
        <v>949.0244107778315</v>
      </c>
      <c r="P19" s="79">
        <f t="shared" si="10"/>
        <v>1008.338436451446</v>
      </c>
      <c r="Q19" s="79">
        <f t="shared" si="11"/>
        <v>1067.6524621250603</v>
      </c>
      <c r="R19" s="79">
        <f t="shared" si="12"/>
        <v>1186.2805134722894</v>
      </c>
      <c r="S19" s="79">
        <f t="shared" si="13"/>
        <v>1304.9085648195182</v>
      </c>
      <c r="T19" s="79">
        <f t="shared" si="14"/>
        <v>1423.536616166747</v>
      </c>
      <c r="U19" s="79">
        <f t="shared" si="15"/>
        <v>1542.1646675139762</v>
      </c>
      <c r="V19" s="79">
        <f t="shared" si="16"/>
        <v>1660.792718861205</v>
      </c>
      <c r="W19" s="82">
        <f t="shared" si="17"/>
        <v>1779.420770208434</v>
      </c>
    </row>
    <row r="20" spans="1:23" ht="12.75">
      <c r="A20" s="160"/>
      <c r="B20" s="76">
        <v>600</v>
      </c>
      <c r="C20" s="85">
        <f t="shared" si="0"/>
        <v>278.11042176658145</v>
      </c>
      <c r="D20" s="79">
        <f t="shared" si="1"/>
        <v>347.63802720822684</v>
      </c>
      <c r="E20" s="79">
        <f t="shared" si="2"/>
        <v>417.16563264987224</v>
      </c>
      <c r="F20" s="79">
        <f t="shared" si="3"/>
        <v>486.69323809151757</v>
      </c>
      <c r="G20" s="79">
        <f t="shared" si="4"/>
        <v>556.2208435331629</v>
      </c>
      <c r="H20" s="79">
        <f t="shared" si="18"/>
        <v>625.7484489748083</v>
      </c>
      <c r="I20" s="97">
        <f t="shared" si="20"/>
        <v>695.2760544164537</v>
      </c>
      <c r="J20" s="79">
        <f t="shared" si="19"/>
        <v>764.8036598580991</v>
      </c>
      <c r="K20" s="79">
        <f t="shared" si="5"/>
        <v>834.3312652997445</v>
      </c>
      <c r="L20" s="79">
        <f t="shared" si="6"/>
        <v>903.8588707413899</v>
      </c>
      <c r="M20" s="79">
        <f t="shared" si="7"/>
        <v>973.3864761830351</v>
      </c>
      <c r="N20" s="79">
        <f t="shared" si="8"/>
        <v>1042.9140816246806</v>
      </c>
      <c r="O20" s="79">
        <f t="shared" si="9"/>
        <v>1112.4416870663258</v>
      </c>
      <c r="P20" s="79">
        <f t="shared" si="10"/>
        <v>1181.9692925079712</v>
      </c>
      <c r="Q20" s="79">
        <f t="shared" si="11"/>
        <v>1251.4968979496166</v>
      </c>
      <c r="R20" s="79">
        <f t="shared" si="12"/>
        <v>1390.5521088329074</v>
      </c>
      <c r="S20" s="79">
        <f t="shared" si="13"/>
        <v>1529.6073197161982</v>
      </c>
      <c r="T20" s="79">
        <f t="shared" si="14"/>
        <v>1668.662530599489</v>
      </c>
      <c r="U20" s="79">
        <f t="shared" si="15"/>
        <v>1807.7177414827797</v>
      </c>
      <c r="V20" s="79">
        <f t="shared" si="16"/>
        <v>1946.7729523660703</v>
      </c>
      <c r="W20" s="82">
        <f t="shared" si="17"/>
        <v>2085.8281632493613</v>
      </c>
    </row>
    <row r="21" spans="1:23" ht="12.75">
      <c r="A21" s="160"/>
      <c r="B21" s="76">
        <v>750</v>
      </c>
      <c r="C21" s="85">
        <f t="shared" si="0"/>
        <v>336.151065286672</v>
      </c>
      <c r="D21" s="79">
        <f t="shared" si="1"/>
        <v>420.18883160834</v>
      </c>
      <c r="E21" s="79">
        <f t="shared" si="2"/>
        <v>504.22659793000804</v>
      </c>
      <c r="F21" s="79">
        <f t="shared" si="3"/>
        <v>588.264364251676</v>
      </c>
      <c r="G21" s="79">
        <f t="shared" si="4"/>
        <v>672.302130573344</v>
      </c>
      <c r="H21" s="79">
        <f t="shared" si="18"/>
        <v>756.339896895012</v>
      </c>
      <c r="I21" s="97">
        <f t="shared" si="20"/>
        <v>840.37766321668</v>
      </c>
      <c r="J21" s="79">
        <f t="shared" si="19"/>
        <v>924.4154295383481</v>
      </c>
      <c r="K21" s="79">
        <f t="shared" si="5"/>
        <v>1008.4531958600161</v>
      </c>
      <c r="L21" s="79">
        <f t="shared" si="6"/>
        <v>1092.4909621816842</v>
      </c>
      <c r="M21" s="79">
        <f t="shared" si="7"/>
        <v>1176.528728503352</v>
      </c>
      <c r="N21" s="79">
        <f t="shared" si="8"/>
        <v>1260.56649482502</v>
      </c>
      <c r="O21" s="79">
        <f t="shared" si="9"/>
        <v>1344.604261146688</v>
      </c>
      <c r="P21" s="79">
        <f t="shared" si="10"/>
        <v>1428.642027468356</v>
      </c>
      <c r="Q21" s="79">
        <f t="shared" si="11"/>
        <v>1512.679793790024</v>
      </c>
      <c r="R21" s="79">
        <f t="shared" si="12"/>
        <v>1680.75532643336</v>
      </c>
      <c r="S21" s="79">
        <f t="shared" si="13"/>
        <v>1848.8308590766962</v>
      </c>
      <c r="T21" s="79">
        <f t="shared" si="14"/>
        <v>2016.9063917200322</v>
      </c>
      <c r="U21" s="79">
        <f t="shared" si="15"/>
        <v>2184.9819243633683</v>
      </c>
      <c r="V21" s="79">
        <f t="shared" si="16"/>
        <v>2353.057457006704</v>
      </c>
      <c r="W21" s="82">
        <f t="shared" si="17"/>
        <v>2521.13298965004</v>
      </c>
    </row>
    <row r="22" spans="1:23" ht="13.5" thickBot="1">
      <c r="A22" s="194"/>
      <c r="B22" s="107">
        <v>900</v>
      </c>
      <c r="C22" s="102">
        <f t="shared" si="0"/>
        <v>391.2712235440642</v>
      </c>
      <c r="D22" s="103">
        <f t="shared" si="1"/>
        <v>489.08902943008025</v>
      </c>
      <c r="E22" s="103">
        <f t="shared" si="2"/>
        <v>586.9068353160964</v>
      </c>
      <c r="F22" s="103">
        <f t="shared" si="3"/>
        <v>684.7246412021124</v>
      </c>
      <c r="G22" s="103">
        <f t="shared" si="4"/>
        <v>782.5424470881284</v>
      </c>
      <c r="H22" s="103">
        <f t="shared" si="18"/>
        <v>880.3602529741444</v>
      </c>
      <c r="I22" s="98">
        <f t="shared" si="20"/>
        <v>978.1780588601605</v>
      </c>
      <c r="J22" s="103">
        <f t="shared" si="19"/>
        <v>1075.9958647461767</v>
      </c>
      <c r="K22" s="103">
        <f t="shared" si="5"/>
        <v>1173.8136706321927</v>
      </c>
      <c r="L22" s="103">
        <f t="shared" si="6"/>
        <v>1271.6314765182087</v>
      </c>
      <c r="M22" s="103">
        <f t="shared" si="7"/>
        <v>1369.4492824042247</v>
      </c>
      <c r="N22" s="103">
        <f t="shared" si="8"/>
        <v>1467.2670882902407</v>
      </c>
      <c r="O22" s="103">
        <f t="shared" si="9"/>
        <v>1565.0848941762567</v>
      </c>
      <c r="P22" s="103">
        <f t="shared" si="10"/>
        <v>1662.9027000622727</v>
      </c>
      <c r="Q22" s="103">
        <f t="shared" si="11"/>
        <v>1760.7205059482887</v>
      </c>
      <c r="R22" s="103">
        <f t="shared" si="12"/>
        <v>1956.356117720321</v>
      </c>
      <c r="S22" s="103">
        <f t="shared" si="13"/>
        <v>2151.9917294923534</v>
      </c>
      <c r="T22" s="103">
        <f t="shared" si="14"/>
        <v>2347.6273412643854</v>
      </c>
      <c r="U22" s="103">
        <f t="shared" si="15"/>
        <v>2543.2629530364175</v>
      </c>
      <c r="V22" s="103">
        <f t="shared" si="16"/>
        <v>2738.8985648084495</v>
      </c>
      <c r="W22" s="105">
        <f t="shared" si="17"/>
        <v>2934.5341765804815</v>
      </c>
    </row>
    <row r="23" spans="1:23" ht="12.75">
      <c r="A23" s="195" t="s">
        <v>1</v>
      </c>
      <c r="B23" s="10">
        <v>300</v>
      </c>
      <c r="C23" s="43">
        <f t="shared" si="0"/>
        <v>215.95854531622615</v>
      </c>
      <c r="D23" s="44">
        <f t="shared" si="1"/>
        <v>269.94818164528266</v>
      </c>
      <c r="E23" s="44">
        <f t="shared" si="2"/>
        <v>323.93781797433917</v>
      </c>
      <c r="F23" s="44">
        <f t="shared" si="3"/>
        <v>377.9274543033957</v>
      </c>
      <c r="G23" s="44">
        <f t="shared" si="4"/>
        <v>431.9170906324523</v>
      </c>
      <c r="H23" s="44">
        <f>I23*$H$10/1000</f>
        <v>485.9067269615088</v>
      </c>
      <c r="I23" s="33">
        <f t="shared" si="20"/>
        <v>539.8963632905653</v>
      </c>
      <c r="J23" s="44">
        <f>I23*$J$10/1000</f>
        <v>593.8859996196219</v>
      </c>
      <c r="K23" s="44">
        <f t="shared" si="5"/>
        <v>647.8756359486783</v>
      </c>
      <c r="L23" s="44">
        <f t="shared" si="6"/>
        <v>701.8652722777349</v>
      </c>
      <c r="M23" s="44">
        <f t="shared" si="7"/>
        <v>755.8549086067914</v>
      </c>
      <c r="N23" s="44">
        <f t="shared" si="8"/>
        <v>809.844544935848</v>
      </c>
      <c r="O23" s="44">
        <f t="shared" si="9"/>
        <v>863.8341812649046</v>
      </c>
      <c r="P23" s="44">
        <f t="shared" si="10"/>
        <v>917.823817593961</v>
      </c>
      <c r="Q23" s="44">
        <f t="shared" si="11"/>
        <v>971.8134539230176</v>
      </c>
      <c r="R23" s="44">
        <f t="shared" si="12"/>
        <v>1079.7927265811306</v>
      </c>
      <c r="S23" s="44">
        <f t="shared" si="13"/>
        <v>1187.7719992392438</v>
      </c>
      <c r="T23" s="44">
        <f t="shared" si="14"/>
        <v>1295.7512718973567</v>
      </c>
      <c r="U23" s="44">
        <f t="shared" si="15"/>
        <v>1403.7305445554698</v>
      </c>
      <c r="V23" s="44">
        <f t="shared" si="16"/>
        <v>1511.7098172135827</v>
      </c>
      <c r="W23" s="45">
        <f t="shared" si="17"/>
        <v>1619.689089871696</v>
      </c>
    </row>
    <row r="24" spans="1:23" ht="12.75">
      <c r="A24" s="196"/>
      <c r="B24" s="11">
        <v>400</v>
      </c>
      <c r="C24" s="46">
        <f t="shared" si="0"/>
        <v>276.05677763517264</v>
      </c>
      <c r="D24" s="47">
        <f t="shared" si="1"/>
        <v>345.0709720439658</v>
      </c>
      <c r="E24" s="47">
        <f t="shared" si="2"/>
        <v>414.0851664527589</v>
      </c>
      <c r="F24" s="47">
        <f t="shared" si="3"/>
        <v>483.0993608615521</v>
      </c>
      <c r="G24" s="47">
        <f t="shared" si="4"/>
        <v>552.1135552703453</v>
      </c>
      <c r="H24" s="47">
        <f t="shared" si="18"/>
        <v>621.1277496791384</v>
      </c>
      <c r="I24" s="37">
        <f t="shared" si="20"/>
        <v>690.1419440879316</v>
      </c>
      <c r="J24" s="47">
        <f t="shared" si="19"/>
        <v>759.1561384967248</v>
      </c>
      <c r="K24" s="47">
        <f t="shared" si="5"/>
        <v>828.1703329055179</v>
      </c>
      <c r="L24" s="47">
        <f t="shared" si="6"/>
        <v>897.1845273143111</v>
      </c>
      <c r="M24" s="47">
        <f t="shared" si="7"/>
        <v>966.1987217231042</v>
      </c>
      <c r="N24" s="47">
        <f t="shared" si="8"/>
        <v>1035.2129161318974</v>
      </c>
      <c r="O24" s="47">
        <f t="shared" si="9"/>
        <v>1104.2271105406905</v>
      </c>
      <c r="P24" s="47">
        <f t="shared" si="10"/>
        <v>1173.241304949484</v>
      </c>
      <c r="Q24" s="47">
        <f t="shared" si="11"/>
        <v>1242.255499358277</v>
      </c>
      <c r="R24" s="47">
        <f t="shared" si="12"/>
        <v>1380.2838881758632</v>
      </c>
      <c r="S24" s="47">
        <f t="shared" si="13"/>
        <v>1518.3122769934496</v>
      </c>
      <c r="T24" s="47">
        <f t="shared" si="14"/>
        <v>1656.3406658110357</v>
      </c>
      <c r="U24" s="47">
        <f t="shared" si="15"/>
        <v>1794.3690546286223</v>
      </c>
      <c r="V24" s="47">
        <f t="shared" si="16"/>
        <v>1932.3974434462084</v>
      </c>
      <c r="W24" s="48">
        <f t="shared" si="17"/>
        <v>2070.4258322637947</v>
      </c>
    </row>
    <row r="25" spans="1:23" ht="12.75">
      <c r="A25" s="196"/>
      <c r="B25" s="11">
        <v>500</v>
      </c>
      <c r="C25" s="46">
        <f t="shared" si="0"/>
        <v>332.0851121466333</v>
      </c>
      <c r="D25" s="47">
        <f t="shared" si="1"/>
        <v>415.10639018329164</v>
      </c>
      <c r="E25" s="47">
        <f t="shared" si="2"/>
        <v>498.12766821995</v>
      </c>
      <c r="F25" s="47">
        <f t="shared" si="3"/>
        <v>581.1489462566083</v>
      </c>
      <c r="G25" s="47">
        <f t="shared" si="4"/>
        <v>664.1702242932666</v>
      </c>
      <c r="H25" s="47">
        <f t="shared" si="18"/>
        <v>747.191502329925</v>
      </c>
      <c r="I25" s="37">
        <f t="shared" si="20"/>
        <v>830.2127803665833</v>
      </c>
      <c r="J25" s="47">
        <f t="shared" si="19"/>
        <v>913.2340584032415</v>
      </c>
      <c r="K25" s="47">
        <f t="shared" si="5"/>
        <v>996.2553364399</v>
      </c>
      <c r="L25" s="47">
        <f t="shared" si="6"/>
        <v>1079.2766144765583</v>
      </c>
      <c r="M25" s="47">
        <f t="shared" si="7"/>
        <v>1162.2978925132165</v>
      </c>
      <c r="N25" s="47">
        <f t="shared" si="8"/>
        <v>1245.3191705498748</v>
      </c>
      <c r="O25" s="47">
        <f t="shared" si="9"/>
        <v>1328.3404485865333</v>
      </c>
      <c r="P25" s="47">
        <f t="shared" si="10"/>
        <v>1411.3617266231915</v>
      </c>
      <c r="Q25" s="47">
        <f t="shared" si="11"/>
        <v>1494.38300465985</v>
      </c>
      <c r="R25" s="47">
        <f t="shared" si="12"/>
        <v>1660.4255607331665</v>
      </c>
      <c r="S25" s="47">
        <f t="shared" si="13"/>
        <v>1826.468116806483</v>
      </c>
      <c r="T25" s="47">
        <f t="shared" si="14"/>
        <v>1992.5106728798</v>
      </c>
      <c r="U25" s="47">
        <f t="shared" si="15"/>
        <v>2158.5532289531166</v>
      </c>
      <c r="V25" s="47">
        <f t="shared" si="16"/>
        <v>2324.595785026433</v>
      </c>
      <c r="W25" s="48">
        <f t="shared" si="17"/>
        <v>2490.6383410997496</v>
      </c>
    </row>
    <row r="26" spans="1:23" ht="12.75">
      <c r="A26" s="196"/>
      <c r="B26" s="11">
        <v>600</v>
      </c>
      <c r="C26" s="46">
        <f t="shared" si="0"/>
        <v>384.640300877796</v>
      </c>
      <c r="D26" s="47">
        <f t="shared" si="1"/>
        <v>480.800376097245</v>
      </c>
      <c r="E26" s="47">
        <f t="shared" si="2"/>
        <v>576.960451316694</v>
      </c>
      <c r="F26" s="47">
        <f t="shared" si="3"/>
        <v>673.1205265361431</v>
      </c>
      <c r="G26" s="47">
        <f t="shared" si="4"/>
        <v>769.280601755592</v>
      </c>
      <c r="H26" s="47">
        <f t="shared" si="18"/>
        <v>865.440676975041</v>
      </c>
      <c r="I26" s="37">
        <f t="shared" si="20"/>
        <v>961.60075219449</v>
      </c>
      <c r="J26" s="47">
        <f t="shared" si="19"/>
        <v>1057.7608274139388</v>
      </c>
      <c r="K26" s="47">
        <f t="shared" si="5"/>
        <v>1153.920902633388</v>
      </c>
      <c r="L26" s="47">
        <f t="shared" si="6"/>
        <v>1250.080977852837</v>
      </c>
      <c r="M26" s="47">
        <f t="shared" si="7"/>
        <v>1346.2410530722861</v>
      </c>
      <c r="N26" s="47">
        <f t="shared" si="8"/>
        <v>1442.401128291735</v>
      </c>
      <c r="O26" s="47">
        <f t="shared" si="9"/>
        <v>1538.561203511184</v>
      </c>
      <c r="P26" s="47">
        <f t="shared" si="10"/>
        <v>1634.721278730633</v>
      </c>
      <c r="Q26" s="47">
        <f t="shared" si="11"/>
        <v>1730.881353950082</v>
      </c>
      <c r="R26" s="47">
        <f t="shared" si="12"/>
        <v>1923.20150438898</v>
      </c>
      <c r="S26" s="47">
        <f t="shared" si="13"/>
        <v>2115.5216548278777</v>
      </c>
      <c r="T26" s="47">
        <f t="shared" si="14"/>
        <v>2307.841805266776</v>
      </c>
      <c r="U26" s="47">
        <f t="shared" si="15"/>
        <v>2500.161955705674</v>
      </c>
      <c r="V26" s="47">
        <f t="shared" si="16"/>
        <v>2692.4821061445723</v>
      </c>
      <c r="W26" s="48">
        <f t="shared" si="17"/>
        <v>2884.80225658347</v>
      </c>
    </row>
    <row r="27" spans="1:23" ht="12.75">
      <c r="A27" s="196"/>
      <c r="B27" s="11">
        <v>750</v>
      </c>
      <c r="C27" s="46">
        <f t="shared" si="0"/>
        <v>456.75615827287265</v>
      </c>
      <c r="D27" s="47">
        <f t="shared" si="1"/>
        <v>570.9451978410908</v>
      </c>
      <c r="E27" s="47">
        <f t="shared" si="2"/>
        <v>685.134237409309</v>
      </c>
      <c r="F27" s="47">
        <f t="shared" si="3"/>
        <v>799.3232769775271</v>
      </c>
      <c r="G27" s="47">
        <f t="shared" si="4"/>
        <v>913.5123165457453</v>
      </c>
      <c r="H27" s="47">
        <f t="shared" si="18"/>
        <v>1027.7013561139636</v>
      </c>
      <c r="I27" s="37">
        <f t="shared" si="20"/>
        <v>1141.8903956821816</v>
      </c>
      <c r="J27" s="47">
        <f t="shared" si="19"/>
        <v>1256.0794352504</v>
      </c>
      <c r="K27" s="47">
        <f t="shared" si="5"/>
        <v>1370.268474818618</v>
      </c>
      <c r="L27" s="47">
        <f t="shared" si="6"/>
        <v>1484.4575143868362</v>
      </c>
      <c r="M27" s="47">
        <f t="shared" si="7"/>
        <v>1598.6465539550543</v>
      </c>
      <c r="N27" s="47">
        <f t="shared" si="8"/>
        <v>1712.8355935232726</v>
      </c>
      <c r="O27" s="47">
        <f t="shared" si="9"/>
        <v>1827.0246330914906</v>
      </c>
      <c r="P27" s="47">
        <f t="shared" si="10"/>
        <v>1941.213672659709</v>
      </c>
      <c r="Q27" s="47">
        <f t="shared" si="11"/>
        <v>2055.402712227927</v>
      </c>
      <c r="R27" s="47">
        <f t="shared" si="12"/>
        <v>2283.7807913643633</v>
      </c>
      <c r="S27" s="47">
        <f t="shared" si="13"/>
        <v>2512.1588705008</v>
      </c>
      <c r="T27" s="47">
        <f t="shared" si="14"/>
        <v>2740.536949637236</v>
      </c>
      <c r="U27" s="47">
        <f t="shared" si="15"/>
        <v>2968.9150287736725</v>
      </c>
      <c r="V27" s="47">
        <f t="shared" si="16"/>
        <v>3197.2931079101086</v>
      </c>
      <c r="W27" s="48">
        <f t="shared" si="17"/>
        <v>3425.671187046545</v>
      </c>
    </row>
    <row r="28" spans="1:23" ht="13.5" thickBot="1">
      <c r="A28" s="197"/>
      <c r="B28" s="12">
        <v>900</v>
      </c>
      <c r="C28" s="49">
        <f t="shared" si="0"/>
        <v>522.7820110399514</v>
      </c>
      <c r="D28" s="50">
        <f t="shared" si="1"/>
        <v>653.4775137999393</v>
      </c>
      <c r="E28" s="50">
        <f t="shared" si="2"/>
        <v>784.1730165599272</v>
      </c>
      <c r="F28" s="50">
        <f t="shared" si="3"/>
        <v>914.868519319915</v>
      </c>
      <c r="G28" s="50">
        <f t="shared" si="4"/>
        <v>1045.5640220799028</v>
      </c>
      <c r="H28" s="50">
        <f t="shared" si="18"/>
        <v>1176.2595248398907</v>
      </c>
      <c r="I28" s="41">
        <f t="shared" si="20"/>
        <v>1306.9550275998786</v>
      </c>
      <c r="J28" s="50">
        <f t="shared" si="19"/>
        <v>1437.6505303598663</v>
      </c>
      <c r="K28" s="50">
        <f t="shared" si="5"/>
        <v>1568.3460331198544</v>
      </c>
      <c r="L28" s="50">
        <f t="shared" si="6"/>
        <v>1699.0415358798423</v>
      </c>
      <c r="M28" s="50">
        <f t="shared" si="7"/>
        <v>1829.73703863983</v>
      </c>
      <c r="N28" s="50">
        <f t="shared" si="8"/>
        <v>1960.4325413998179</v>
      </c>
      <c r="O28" s="50">
        <f t="shared" si="9"/>
        <v>2091.1280441598055</v>
      </c>
      <c r="P28" s="50">
        <f t="shared" si="10"/>
        <v>2221.8235469197934</v>
      </c>
      <c r="Q28" s="50">
        <f t="shared" si="11"/>
        <v>2352.5190496797813</v>
      </c>
      <c r="R28" s="50">
        <f t="shared" si="12"/>
        <v>2613.910055199757</v>
      </c>
      <c r="S28" s="50">
        <f t="shared" si="13"/>
        <v>2875.3010607197325</v>
      </c>
      <c r="T28" s="50">
        <f t="shared" si="14"/>
        <v>3136.6920662397088</v>
      </c>
      <c r="U28" s="50">
        <f t="shared" si="15"/>
        <v>3398.0830717596846</v>
      </c>
      <c r="V28" s="50">
        <f t="shared" si="16"/>
        <v>3659.47407727966</v>
      </c>
      <c r="W28" s="51">
        <f t="shared" si="17"/>
        <v>3920.8650827996357</v>
      </c>
    </row>
    <row r="29" spans="1:23" ht="12.75">
      <c r="A29" s="159" t="s">
        <v>4</v>
      </c>
      <c r="B29" s="92">
        <v>300</v>
      </c>
      <c r="C29" s="93">
        <f t="shared" si="0"/>
        <v>288.4036026077176</v>
      </c>
      <c r="D29" s="94">
        <f t="shared" si="1"/>
        <v>360.5045032596469</v>
      </c>
      <c r="E29" s="94">
        <f t="shared" si="2"/>
        <v>432.60540391157633</v>
      </c>
      <c r="F29" s="94">
        <f t="shared" si="3"/>
        <v>504.7063045635057</v>
      </c>
      <c r="G29" s="94">
        <f t="shared" si="4"/>
        <v>576.8072052154351</v>
      </c>
      <c r="H29" s="94">
        <f>I29*$H$10/1000</f>
        <v>648.9081058673645</v>
      </c>
      <c r="I29" s="95">
        <f t="shared" si="20"/>
        <v>721.0090065192938</v>
      </c>
      <c r="J29" s="94">
        <f>I29*$J$10/1000</f>
        <v>793.1099071712232</v>
      </c>
      <c r="K29" s="94">
        <f t="shared" si="5"/>
        <v>865.2108078231527</v>
      </c>
      <c r="L29" s="94">
        <f t="shared" si="6"/>
        <v>937.3117084750819</v>
      </c>
      <c r="M29" s="94">
        <f t="shared" si="7"/>
        <v>1009.4126091270114</v>
      </c>
      <c r="N29" s="94">
        <f t="shared" si="8"/>
        <v>1081.5135097789407</v>
      </c>
      <c r="O29" s="94">
        <f t="shared" si="9"/>
        <v>1153.6144104308703</v>
      </c>
      <c r="P29" s="94">
        <f t="shared" si="10"/>
        <v>1225.7153110827994</v>
      </c>
      <c r="Q29" s="94">
        <f t="shared" si="11"/>
        <v>1297.816211734729</v>
      </c>
      <c r="R29" s="94">
        <f t="shared" si="12"/>
        <v>1442.0180130385877</v>
      </c>
      <c r="S29" s="94">
        <f t="shared" si="13"/>
        <v>1586.2198143424464</v>
      </c>
      <c r="T29" s="94">
        <f t="shared" si="14"/>
        <v>1730.4216156463053</v>
      </c>
      <c r="U29" s="94">
        <f t="shared" si="15"/>
        <v>1874.6234169501638</v>
      </c>
      <c r="V29" s="94">
        <f t="shared" si="16"/>
        <v>2018.8252182540227</v>
      </c>
      <c r="W29" s="96">
        <f t="shared" si="17"/>
        <v>2163.0270195578814</v>
      </c>
    </row>
    <row r="30" spans="1:23" ht="12.75">
      <c r="A30" s="160"/>
      <c r="B30" s="76">
        <v>400</v>
      </c>
      <c r="C30" s="85">
        <f t="shared" si="0"/>
        <v>370.0138659881092</v>
      </c>
      <c r="D30" s="79">
        <f t="shared" si="1"/>
        <v>462.5173324851365</v>
      </c>
      <c r="E30" s="79">
        <f t="shared" si="2"/>
        <v>555.0207989821638</v>
      </c>
      <c r="F30" s="79">
        <f t="shared" si="3"/>
        <v>647.5242654791911</v>
      </c>
      <c r="G30" s="79">
        <f t="shared" si="4"/>
        <v>740.0277319762184</v>
      </c>
      <c r="H30" s="79">
        <f t="shared" si="18"/>
        <v>832.5311984732456</v>
      </c>
      <c r="I30" s="97">
        <f t="shared" si="20"/>
        <v>925.034664970273</v>
      </c>
      <c r="J30" s="79">
        <f t="shared" si="19"/>
        <v>1017.5381314673002</v>
      </c>
      <c r="K30" s="79">
        <f t="shared" si="5"/>
        <v>1110.0415979643276</v>
      </c>
      <c r="L30" s="79">
        <f t="shared" si="6"/>
        <v>1202.545064461355</v>
      </c>
      <c r="M30" s="79">
        <f t="shared" si="7"/>
        <v>1295.0485309583821</v>
      </c>
      <c r="N30" s="79">
        <f t="shared" si="8"/>
        <v>1387.5519974554095</v>
      </c>
      <c r="O30" s="79">
        <f t="shared" si="9"/>
        <v>1480.0554639524369</v>
      </c>
      <c r="P30" s="79">
        <f t="shared" si="10"/>
        <v>1572.558930449464</v>
      </c>
      <c r="Q30" s="79">
        <f t="shared" si="11"/>
        <v>1665.0623969464912</v>
      </c>
      <c r="R30" s="79">
        <f t="shared" si="12"/>
        <v>1850.069329940546</v>
      </c>
      <c r="S30" s="79">
        <f t="shared" si="13"/>
        <v>2035.0762629346004</v>
      </c>
      <c r="T30" s="79">
        <f t="shared" si="14"/>
        <v>2220.083195928655</v>
      </c>
      <c r="U30" s="79">
        <f t="shared" si="15"/>
        <v>2405.09012892271</v>
      </c>
      <c r="V30" s="79">
        <f t="shared" si="16"/>
        <v>2590.0970619167642</v>
      </c>
      <c r="W30" s="82">
        <f t="shared" si="17"/>
        <v>2775.103994910819</v>
      </c>
    </row>
    <row r="31" spans="1:23" ht="13.5" thickBot="1">
      <c r="A31" s="160"/>
      <c r="B31" s="76">
        <v>500</v>
      </c>
      <c r="C31" s="85">
        <f t="shared" si="0"/>
        <v>446.9379134519231</v>
      </c>
      <c r="D31" s="79">
        <f t="shared" si="1"/>
        <v>558.6723918149039</v>
      </c>
      <c r="E31" s="79">
        <f t="shared" si="2"/>
        <v>670.4068701778847</v>
      </c>
      <c r="F31" s="79">
        <f t="shared" si="3"/>
        <v>782.1413485408655</v>
      </c>
      <c r="G31" s="79">
        <f t="shared" si="4"/>
        <v>893.8758269038462</v>
      </c>
      <c r="H31" s="79">
        <f t="shared" si="18"/>
        <v>1005.610305266827</v>
      </c>
      <c r="I31" s="98">
        <f t="shared" si="20"/>
        <v>1117.3447836298078</v>
      </c>
      <c r="J31" s="79">
        <f t="shared" si="19"/>
        <v>1229.0792619927886</v>
      </c>
      <c r="K31" s="79">
        <f t="shared" si="5"/>
        <v>1340.8137403557694</v>
      </c>
      <c r="L31" s="79">
        <f t="shared" si="6"/>
        <v>1452.5482187187501</v>
      </c>
      <c r="M31" s="79">
        <f t="shared" si="7"/>
        <v>1564.282697081731</v>
      </c>
      <c r="N31" s="79">
        <f t="shared" si="8"/>
        <v>1676.0171754447117</v>
      </c>
      <c r="O31" s="79">
        <f t="shared" si="9"/>
        <v>1787.7516538076925</v>
      </c>
      <c r="P31" s="79">
        <f t="shared" si="10"/>
        <v>1899.4861321706733</v>
      </c>
      <c r="Q31" s="79">
        <f t="shared" si="11"/>
        <v>2011.220610533654</v>
      </c>
      <c r="R31" s="79">
        <f t="shared" si="12"/>
        <v>2234.6895672596156</v>
      </c>
      <c r="S31" s="79">
        <f t="shared" si="13"/>
        <v>2458.158523985577</v>
      </c>
      <c r="T31" s="79">
        <f t="shared" si="14"/>
        <v>2681.6274807115387</v>
      </c>
      <c r="U31" s="79">
        <f t="shared" si="15"/>
        <v>2905.0964374375003</v>
      </c>
      <c r="V31" s="79">
        <f t="shared" si="16"/>
        <v>3128.565394163462</v>
      </c>
      <c r="W31" s="82">
        <f t="shared" si="17"/>
        <v>3352.0343508894234</v>
      </c>
    </row>
    <row r="32" spans="1:23" ht="13.5" thickBot="1">
      <c r="A32" s="160"/>
      <c r="B32" s="76">
        <v>600</v>
      </c>
      <c r="C32" s="85">
        <f t="shared" si="0"/>
        <v>519.7844193040735</v>
      </c>
      <c r="D32" s="79">
        <f t="shared" si="1"/>
        <v>649.7305241300918</v>
      </c>
      <c r="E32" s="79">
        <f t="shared" si="2"/>
        <v>779.6766289561101</v>
      </c>
      <c r="F32" s="79">
        <f t="shared" si="3"/>
        <v>909.6227337821285</v>
      </c>
      <c r="G32" s="79">
        <f t="shared" si="4"/>
        <v>1039.568838608147</v>
      </c>
      <c r="H32" s="81">
        <f t="shared" si="18"/>
        <v>1169.5149434341654</v>
      </c>
      <c r="I32" s="99">
        <f t="shared" si="20"/>
        <v>1299.4610482601836</v>
      </c>
      <c r="J32" s="85">
        <f t="shared" si="19"/>
        <v>1429.407153086202</v>
      </c>
      <c r="K32" s="79">
        <f t="shared" si="5"/>
        <v>1559.3532579122202</v>
      </c>
      <c r="L32" s="79">
        <f t="shared" si="6"/>
        <v>1689.2993627382386</v>
      </c>
      <c r="M32" s="79">
        <f t="shared" si="7"/>
        <v>1819.245467564257</v>
      </c>
      <c r="N32" s="79">
        <f t="shared" si="8"/>
        <v>1949.1915723902753</v>
      </c>
      <c r="O32" s="79">
        <f t="shared" si="9"/>
        <v>2079.137677216294</v>
      </c>
      <c r="P32" s="79">
        <f t="shared" si="10"/>
        <v>2209.083782042312</v>
      </c>
      <c r="Q32" s="79">
        <f t="shared" si="11"/>
        <v>2339.029886868331</v>
      </c>
      <c r="R32" s="79">
        <f t="shared" si="12"/>
        <v>2598.922096520367</v>
      </c>
      <c r="S32" s="79">
        <f t="shared" si="13"/>
        <v>2858.814306172404</v>
      </c>
      <c r="T32" s="79">
        <f t="shared" si="14"/>
        <v>3118.7065158244404</v>
      </c>
      <c r="U32" s="79">
        <f t="shared" si="15"/>
        <v>3378.5987254764773</v>
      </c>
      <c r="V32" s="79">
        <f t="shared" si="16"/>
        <v>3638.490935128514</v>
      </c>
      <c r="W32" s="82">
        <f t="shared" si="17"/>
        <v>3898.3831447805505</v>
      </c>
    </row>
    <row r="33" spans="1:23" ht="12.75">
      <c r="A33" s="160"/>
      <c r="B33" s="76">
        <v>750</v>
      </c>
      <c r="C33" s="85">
        <f t="shared" si="0"/>
        <v>622.2007667618966</v>
      </c>
      <c r="D33" s="79">
        <f t="shared" si="1"/>
        <v>777.7509584523707</v>
      </c>
      <c r="E33" s="79">
        <f t="shared" si="2"/>
        <v>933.3011501428449</v>
      </c>
      <c r="F33" s="79">
        <f t="shared" si="3"/>
        <v>1088.851341833319</v>
      </c>
      <c r="G33" s="79">
        <f t="shared" si="4"/>
        <v>1244.4015335237932</v>
      </c>
      <c r="H33" s="79">
        <f t="shared" si="18"/>
        <v>1399.951725214267</v>
      </c>
      <c r="I33" s="100">
        <f t="shared" si="20"/>
        <v>1555.5019169047414</v>
      </c>
      <c r="J33" s="79">
        <f t="shared" si="19"/>
        <v>1711.0521085952155</v>
      </c>
      <c r="K33" s="79">
        <f t="shared" si="5"/>
        <v>1866.6023002856898</v>
      </c>
      <c r="L33" s="79">
        <f t="shared" si="6"/>
        <v>2022.152491976164</v>
      </c>
      <c r="M33" s="79">
        <f t="shared" si="7"/>
        <v>2177.702683666638</v>
      </c>
      <c r="N33" s="79">
        <f t="shared" si="8"/>
        <v>2333.252875357112</v>
      </c>
      <c r="O33" s="79">
        <f t="shared" si="9"/>
        <v>2488.8030670475864</v>
      </c>
      <c r="P33" s="79">
        <f t="shared" si="10"/>
        <v>2644.3532587380605</v>
      </c>
      <c r="Q33" s="79">
        <f t="shared" si="11"/>
        <v>2799.903450428534</v>
      </c>
      <c r="R33" s="79">
        <f t="shared" si="12"/>
        <v>3111.003833809483</v>
      </c>
      <c r="S33" s="79">
        <f t="shared" si="13"/>
        <v>3422.104217190431</v>
      </c>
      <c r="T33" s="79">
        <f t="shared" si="14"/>
        <v>3733.2046005713796</v>
      </c>
      <c r="U33" s="79">
        <f t="shared" si="15"/>
        <v>4044.304983952328</v>
      </c>
      <c r="V33" s="79">
        <f t="shared" si="16"/>
        <v>4355.405367333276</v>
      </c>
      <c r="W33" s="82">
        <f t="shared" si="17"/>
        <v>4666.505750714224</v>
      </c>
    </row>
    <row r="34" spans="1:23" ht="13.5" thickBot="1">
      <c r="A34" s="161"/>
      <c r="B34" s="101">
        <v>900</v>
      </c>
      <c r="C34" s="102">
        <f t="shared" si="0"/>
        <v>717.0123579404163</v>
      </c>
      <c r="D34" s="103">
        <f t="shared" si="1"/>
        <v>896.2654474255204</v>
      </c>
      <c r="E34" s="103">
        <f t="shared" si="2"/>
        <v>1075.5185369106246</v>
      </c>
      <c r="F34" s="103">
        <f t="shared" si="3"/>
        <v>1254.7716263957284</v>
      </c>
      <c r="G34" s="103">
        <f t="shared" si="4"/>
        <v>1434.0247158808327</v>
      </c>
      <c r="H34" s="103">
        <f t="shared" si="18"/>
        <v>1613.2778053659365</v>
      </c>
      <c r="I34" s="104">
        <f t="shared" si="20"/>
        <v>1792.5308948510408</v>
      </c>
      <c r="J34" s="103">
        <f t="shared" si="19"/>
        <v>1971.7839843361448</v>
      </c>
      <c r="K34" s="103">
        <f t="shared" si="5"/>
        <v>2151.037073821249</v>
      </c>
      <c r="L34" s="103">
        <f t="shared" si="6"/>
        <v>2330.290163306353</v>
      </c>
      <c r="M34" s="103">
        <f t="shared" si="7"/>
        <v>2509.543252791457</v>
      </c>
      <c r="N34" s="103">
        <f t="shared" si="8"/>
        <v>2688.796342276561</v>
      </c>
      <c r="O34" s="103">
        <f t="shared" si="9"/>
        <v>2868.0494317616653</v>
      </c>
      <c r="P34" s="103">
        <f t="shared" si="10"/>
        <v>3047.3025212467696</v>
      </c>
      <c r="Q34" s="103">
        <f t="shared" si="11"/>
        <v>3226.555610731873</v>
      </c>
      <c r="R34" s="103">
        <f t="shared" si="12"/>
        <v>3585.0617897020816</v>
      </c>
      <c r="S34" s="103">
        <f t="shared" si="13"/>
        <v>3943.5679686722897</v>
      </c>
      <c r="T34" s="103">
        <f t="shared" si="14"/>
        <v>4302.074147642498</v>
      </c>
      <c r="U34" s="103">
        <f t="shared" si="15"/>
        <v>4660.580326612706</v>
      </c>
      <c r="V34" s="103">
        <f t="shared" si="16"/>
        <v>5019.086505582914</v>
      </c>
      <c r="W34" s="105">
        <f t="shared" si="17"/>
        <v>5377.592684553122</v>
      </c>
    </row>
    <row r="35" spans="1:23" ht="12.75">
      <c r="A35" s="183" t="s">
        <v>5</v>
      </c>
      <c r="B35" s="13">
        <v>300</v>
      </c>
      <c r="C35" s="43">
        <f t="shared" si="0"/>
        <v>423.5894769301664</v>
      </c>
      <c r="D35" s="44">
        <f t="shared" si="1"/>
        <v>529.486846162708</v>
      </c>
      <c r="E35" s="44">
        <f t="shared" si="2"/>
        <v>635.3842153952496</v>
      </c>
      <c r="F35" s="44">
        <f t="shared" si="3"/>
        <v>741.2815846277913</v>
      </c>
      <c r="G35" s="44">
        <f t="shared" si="4"/>
        <v>847.1789538603329</v>
      </c>
      <c r="H35" s="44">
        <f>I35*$H$10/1000</f>
        <v>953.0763230928745</v>
      </c>
      <c r="I35" s="33">
        <f t="shared" si="20"/>
        <v>1058.973692325416</v>
      </c>
      <c r="J35" s="44">
        <f>I35*$J$10/1000</f>
        <v>1164.8710615579578</v>
      </c>
      <c r="K35" s="44">
        <f t="shared" si="5"/>
        <v>1270.7684307904992</v>
      </c>
      <c r="L35" s="44">
        <f t="shared" si="6"/>
        <v>1376.665800023041</v>
      </c>
      <c r="M35" s="44">
        <f t="shared" si="7"/>
        <v>1482.5631692555826</v>
      </c>
      <c r="N35" s="44">
        <f t="shared" si="8"/>
        <v>1588.460538488124</v>
      </c>
      <c r="O35" s="44">
        <f t="shared" si="9"/>
        <v>1694.3579077206657</v>
      </c>
      <c r="P35" s="44">
        <f t="shared" si="10"/>
        <v>1800.2552769532074</v>
      </c>
      <c r="Q35" s="44">
        <f t="shared" si="11"/>
        <v>1906.152646185749</v>
      </c>
      <c r="R35" s="44">
        <f t="shared" si="12"/>
        <v>2117.947384650832</v>
      </c>
      <c r="S35" s="44">
        <f t="shared" si="13"/>
        <v>2329.7421231159155</v>
      </c>
      <c r="T35" s="44">
        <f t="shared" si="14"/>
        <v>2541.5368615809984</v>
      </c>
      <c r="U35" s="44">
        <f t="shared" si="15"/>
        <v>2753.331600046082</v>
      </c>
      <c r="V35" s="44">
        <f t="shared" si="16"/>
        <v>2965.126338511165</v>
      </c>
      <c r="W35" s="45">
        <f t="shared" si="17"/>
        <v>3176.921076976248</v>
      </c>
    </row>
    <row r="36" spans="1:23" ht="12.75">
      <c r="A36" s="184"/>
      <c r="B36" s="11">
        <v>400</v>
      </c>
      <c r="C36" s="46">
        <f t="shared" si="0"/>
        <v>537.1817474077618</v>
      </c>
      <c r="D36" s="47">
        <f t="shared" si="1"/>
        <v>671.4771842597022</v>
      </c>
      <c r="E36" s="47">
        <f t="shared" si="2"/>
        <v>805.7726211116427</v>
      </c>
      <c r="F36" s="47">
        <f t="shared" si="3"/>
        <v>940.068057963583</v>
      </c>
      <c r="G36" s="47">
        <f t="shared" si="4"/>
        <v>1074.3634948155236</v>
      </c>
      <c r="H36" s="47">
        <f t="shared" si="18"/>
        <v>1208.6589316674638</v>
      </c>
      <c r="I36" s="37">
        <f t="shared" si="20"/>
        <v>1342.9543685194044</v>
      </c>
      <c r="J36" s="47">
        <f t="shared" si="19"/>
        <v>1477.2498053713448</v>
      </c>
      <c r="K36" s="47">
        <f t="shared" si="5"/>
        <v>1611.5452422232854</v>
      </c>
      <c r="L36" s="47">
        <f t="shared" si="6"/>
        <v>1745.8406790752258</v>
      </c>
      <c r="M36" s="47">
        <f t="shared" si="7"/>
        <v>1880.136115927166</v>
      </c>
      <c r="N36" s="47">
        <f t="shared" si="8"/>
        <v>2014.4315527791066</v>
      </c>
      <c r="O36" s="47">
        <f t="shared" si="9"/>
        <v>2148.726989631047</v>
      </c>
      <c r="P36" s="47">
        <f t="shared" si="10"/>
        <v>2283.0224264829876</v>
      </c>
      <c r="Q36" s="47">
        <f t="shared" si="11"/>
        <v>2417.3178633349276</v>
      </c>
      <c r="R36" s="47">
        <f t="shared" si="12"/>
        <v>2685.908737038809</v>
      </c>
      <c r="S36" s="47">
        <f t="shared" si="13"/>
        <v>2954.4996107426896</v>
      </c>
      <c r="T36" s="47">
        <f t="shared" si="14"/>
        <v>3223.090484446571</v>
      </c>
      <c r="U36" s="47">
        <f t="shared" si="15"/>
        <v>3491.6813581504516</v>
      </c>
      <c r="V36" s="47">
        <f t="shared" si="16"/>
        <v>3760.272231854332</v>
      </c>
      <c r="W36" s="48">
        <f t="shared" si="17"/>
        <v>4028.863105558213</v>
      </c>
    </row>
    <row r="37" spans="1:23" ht="12.75">
      <c r="A37" s="184"/>
      <c r="B37" s="11">
        <v>500</v>
      </c>
      <c r="C37" s="46">
        <f t="shared" si="0"/>
        <v>643.9645234178442</v>
      </c>
      <c r="D37" s="47">
        <f t="shared" si="1"/>
        <v>804.9556542723052</v>
      </c>
      <c r="E37" s="47">
        <f t="shared" si="2"/>
        <v>965.9467851267661</v>
      </c>
      <c r="F37" s="47">
        <f t="shared" si="3"/>
        <v>1126.9379159812272</v>
      </c>
      <c r="G37" s="47">
        <f t="shared" si="4"/>
        <v>1287.9290468356885</v>
      </c>
      <c r="H37" s="47">
        <f t="shared" si="18"/>
        <v>1448.9201776901493</v>
      </c>
      <c r="I37" s="37">
        <f t="shared" si="20"/>
        <v>1609.9113085446104</v>
      </c>
      <c r="J37" s="47">
        <f t="shared" si="19"/>
        <v>1770.9024393990715</v>
      </c>
      <c r="K37" s="47">
        <f t="shared" si="5"/>
        <v>1931.8935702535323</v>
      </c>
      <c r="L37" s="47">
        <f t="shared" si="6"/>
        <v>2092.8847011079934</v>
      </c>
      <c r="M37" s="47">
        <f t="shared" si="7"/>
        <v>2253.8758319624544</v>
      </c>
      <c r="N37" s="47">
        <f t="shared" si="8"/>
        <v>2414.8669628169155</v>
      </c>
      <c r="O37" s="47">
        <f t="shared" si="9"/>
        <v>2575.858093671377</v>
      </c>
      <c r="P37" s="47">
        <f t="shared" si="10"/>
        <v>2736.8492245258376</v>
      </c>
      <c r="Q37" s="47">
        <f t="shared" si="11"/>
        <v>2897.8403553802987</v>
      </c>
      <c r="R37" s="47">
        <f t="shared" si="12"/>
        <v>3219.822617089221</v>
      </c>
      <c r="S37" s="47">
        <f t="shared" si="13"/>
        <v>3541.804878798143</v>
      </c>
      <c r="T37" s="47">
        <f t="shared" si="14"/>
        <v>3863.7871405070646</v>
      </c>
      <c r="U37" s="47">
        <f t="shared" si="15"/>
        <v>4185.769402215987</v>
      </c>
      <c r="V37" s="47">
        <f t="shared" si="16"/>
        <v>4507.751663924909</v>
      </c>
      <c r="W37" s="48">
        <f t="shared" si="17"/>
        <v>4829.733925633831</v>
      </c>
    </row>
    <row r="38" spans="1:23" ht="12.75">
      <c r="A38" s="184"/>
      <c r="B38" s="11">
        <v>600</v>
      </c>
      <c r="C38" s="46">
        <f t="shared" si="0"/>
        <v>745.7480225757572</v>
      </c>
      <c r="D38" s="47">
        <f t="shared" si="1"/>
        <v>932.1850282196965</v>
      </c>
      <c r="E38" s="47">
        <f t="shared" si="2"/>
        <v>1118.6220338636358</v>
      </c>
      <c r="F38" s="47">
        <f t="shared" si="3"/>
        <v>1305.059039507575</v>
      </c>
      <c r="G38" s="47">
        <f t="shared" si="4"/>
        <v>1491.4960451515144</v>
      </c>
      <c r="H38" s="47">
        <f t="shared" si="18"/>
        <v>1677.9330507954537</v>
      </c>
      <c r="I38" s="37">
        <f t="shared" si="20"/>
        <v>1864.370056439393</v>
      </c>
      <c r="J38" s="47">
        <f t="shared" si="19"/>
        <v>2050.8070620833323</v>
      </c>
      <c r="K38" s="47">
        <f t="shared" si="5"/>
        <v>2237.2440677272716</v>
      </c>
      <c r="L38" s="47">
        <f t="shared" si="6"/>
        <v>2423.681073371211</v>
      </c>
      <c r="M38" s="47">
        <f t="shared" si="7"/>
        <v>2610.11807901515</v>
      </c>
      <c r="N38" s="47">
        <f t="shared" si="8"/>
        <v>2796.5550846590895</v>
      </c>
      <c r="O38" s="47">
        <f t="shared" si="9"/>
        <v>2982.992090303029</v>
      </c>
      <c r="P38" s="47">
        <f t="shared" si="10"/>
        <v>3169.429095946968</v>
      </c>
      <c r="Q38" s="47">
        <f t="shared" si="11"/>
        <v>3355.8661015909074</v>
      </c>
      <c r="R38" s="47">
        <f t="shared" si="12"/>
        <v>3728.740112878786</v>
      </c>
      <c r="S38" s="47">
        <f t="shared" si="13"/>
        <v>4101.614124166665</v>
      </c>
      <c r="T38" s="47">
        <f t="shared" si="14"/>
        <v>4474.488135454543</v>
      </c>
      <c r="U38" s="47">
        <f t="shared" si="15"/>
        <v>4847.362146742422</v>
      </c>
      <c r="V38" s="47">
        <f t="shared" si="16"/>
        <v>5220.2361580303</v>
      </c>
      <c r="W38" s="48">
        <f t="shared" si="17"/>
        <v>5593.110169318179</v>
      </c>
    </row>
    <row r="39" spans="1:23" ht="12.75">
      <c r="A39" s="184"/>
      <c r="B39" s="11">
        <v>750</v>
      </c>
      <c r="C39" s="46">
        <f t="shared" si="0"/>
        <v>888.8378994269307</v>
      </c>
      <c r="D39" s="47">
        <f t="shared" si="1"/>
        <v>1111.0473742836634</v>
      </c>
      <c r="E39" s="47">
        <f t="shared" si="2"/>
        <v>1333.256849140396</v>
      </c>
      <c r="F39" s="47">
        <f t="shared" si="3"/>
        <v>1555.4663239971287</v>
      </c>
      <c r="G39" s="47">
        <f t="shared" si="4"/>
        <v>1777.6757988538614</v>
      </c>
      <c r="H39" s="47">
        <f t="shared" si="18"/>
        <v>1999.8852737105942</v>
      </c>
      <c r="I39" s="37">
        <f t="shared" si="20"/>
        <v>2222.094748567327</v>
      </c>
      <c r="J39" s="47">
        <f t="shared" si="19"/>
        <v>2444.3042234240593</v>
      </c>
      <c r="K39" s="47">
        <f t="shared" si="5"/>
        <v>2666.513698280792</v>
      </c>
      <c r="L39" s="47">
        <f t="shared" si="6"/>
        <v>2888.723173137525</v>
      </c>
      <c r="M39" s="47">
        <f t="shared" si="7"/>
        <v>3110.9326479942574</v>
      </c>
      <c r="N39" s="47">
        <f t="shared" si="8"/>
        <v>3333.1421228509903</v>
      </c>
      <c r="O39" s="47">
        <f t="shared" si="9"/>
        <v>3555.3515977077227</v>
      </c>
      <c r="P39" s="47">
        <f t="shared" si="10"/>
        <v>3777.5610725644556</v>
      </c>
      <c r="Q39" s="47">
        <f t="shared" si="11"/>
        <v>3999.7705474211884</v>
      </c>
      <c r="R39" s="47">
        <f t="shared" si="12"/>
        <v>4444.189497134654</v>
      </c>
      <c r="S39" s="47">
        <f t="shared" si="13"/>
        <v>4888.608446848119</v>
      </c>
      <c r="T39" s="47">
        <f t="shared" si="14"/>
        <v>5333.027396561584</v>
      </c>
      <c r="U39" s="47">
        <f t="shared" si="15"/>
        <v>5777.44634627505</v>
      </c>
      <c r="V39" s="47">
        <f t="shared" si="16"/>
        <v>6221.865295988515</v>
      </c>
      <c r="W39" s="48">
        <f t="shared" si="17"/>
        <v>6666.284245701981</v>
      </c>
    </row>
    <row r="40" spans="1:23" ht="13.5" thickBot="1">
      <c r="A40" s="185"/>
      <c r="B40" s="12">
        <v>900</v>
      </c>
      <c r="C40" s="49">
        <f t="shared" si="0"/>
        <v>1022.8190517837705</v>
      </c>
      <c r="D40" s="50">
        <f t="shared" si="1"/>
        <v>1278.5238147297132</v>
      </c>
      <c r="E40" s="50">
        <f t="shared" si="2"/>
        <v>1534.228577675656</v>
      </c>
      <c r="F40" s="50">
        <f t="shared" si="3"/>
        <v>1789.9333406215985</v>
      </c>
      <c r="G40" s="50">
        <f t="shared" si="4"/>
        <v>2045.638103567541</v>
      </c>
      <c r="H40" s="50">
        <f t="shared" si="18"/>
        <v>2301.342866513484</v>
      </c>
      <c r="I40" s="41">
        <f t="shared" si="20"/>
        <v>2557.0476294594264</v>
      </c>
      <c r="J40" s="50">
        <f t="shared" si="19"/>
        <v>2812.752392405369</v>
      </c>
      <c r="K40" s="50">
        <f t="shared" si="5"/>
        <v>3068.457155351312</v>
      </c>
      <c r="L40" s="50">
        <f t="shared" si="6"/>
        <v>3324.1619182972545</v>
      </c>
      <c r="M40" s="50">
        <f t="shared" si="7"/>
        <v>3579.866681243197</v>
      </c>
      <c r="N40" s="50">
        <f t="shared" si="8"/>
        <v>3835.5714441891396</v>
      </c>
      <c r="O40" s="50">
        <f t="shared" si="9"/>
        <v>4091.276207135082</v>
      </c>
      <c r="P40" s="50">
        <f t="shared" si="10"/>
        <v>4346.980970081025</v>
      </c>
      <c r="Q40" s="50">
        <f t="shared" si="11"/>
        <v>4602.685733026968</v>
      </c>
      <c r="R40" s="50">
        <f t="shared" si="12"/>
        <v>5114.095258918853</v>
      </c>
      <c r="S40" s="50">
        <f t="shared" si="13"/>
        <v>5625.504784810738</v>
      </c>
      <c r="T40" s="50">
        <f t="shared" si="14"/>
        <v>6136.914310702624</v>
      </c>
      <c r="U40" s="50">
        <f t="shared" si="15"/>
        <v>6648.323836594509</v>
      </c>
      <c r="V40" s="50">
        <f t="shared" si="16"/>
        <v>7159.733362486394</v>
      </c>
      <c r="W40" s="51">
        <f t="shared" si="17"/>
        <v>7671.142888378279</v>
      </c>
    </row>
    <row r="41" ht="12.75">
      <c r="A41" s="1" t="s">
        <v>11</v>
      </c>
    </row>
    <row r="44" ht="13.5" thickBot="1"/>
    <row r="45" spans="1:23" ht="4.5" customHeight="1">
      <c r="A45" s="25"/>
      <c r="B45" s="26"/>
      <c r="C45" s="26"/>
      <c r="D45" s="142" t="s">
        <v>18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4"/>
    </row>
    <row r="46" spans="1:23" ht="15" customHeight="1">
      <c r="A46" s="9" t="s">
        <v>12</v>
      </c>
      <c r="B46" s="24">
        <f>B4</f>
        <v>70</v>
      </c>
      <c r="C46" s="8" t="s">
        <v>8</v>
      </c>
      <c r="D46" s="145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7"/>
    </row>
    <row r="47" spans="1:23" ht="3.75" customHeight="1">
      <c r="A47" s="9"/>
      <c r="B47" s="24"/>
      <c r="C47" s="8"/>
      <c r="D47" s="14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</row>
    <row r="48" spans="1:23" ht="15" customHeight="1">
      <c r="A48" s="9" t="s">
        <v>13</v>
      </c>
      <c r="B48" s="24">
        <f>B6</f>
        <v>55</v>
      </c>
      <c r="C48" s="8" t="s">
        <v>8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/>
    </row>
    <row r="49" spans="1:23" ht="3.75" customHeight="1">
      <c r="A49" s="9"/>
      <c r="B49" s="24"/>
      <c r="C49" s="8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7"/>
    </row>
    <row r="50" spans="1:23" ht="15" customHeight="1">
      <c r="A50" s="9" t="s">
        <v>15</v>
      </c>
      <c r="B50" s="24">
        <f>B8</f>
        <v>22</v>
      </c>
      <c r="C50" s="8" t="s">
        <v>8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7"/>
    </row>
    <row r="51" spans="1:23" ht="3.75" customHeight="1" thickBot="1">
      <c r="A51" s="27"/>
      <c r="B51" s="28"/>
      <c r="C51" s="2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9"/>
    </row>
    <row r="52" spans="1:23" ht="30.75" customHeight="1" thickBot="1">
      <c r="A52" s="113" t="s">
        <v>0</v>
      </c>
      <c r="B52" s="114" t="s">
        <v>7</v>
      </c>
      <c r="C52" s="115">
        <v>400</v>
      </c>
      <c r="D52" s="116">
        <v>500</v>
      </c>
      <c r="E52" s="116">
        <v>600</v>
      </c>
      <c r="F52" s="116">
        <v>700</v>
      </c>
      <c r="G52" s="116">
        <v>800</v>
      </c>
      <c r="H52" s="116">
        <v>900</v>
      </c>
      <c r="I52" s="116">
        <v>1000</v>
      </c>
      <c r="J52" s="116">
        <v>1100</v>
      </c>
      <c r="K52" s="116">
        <v>1200</v>
      </c>
      <c r="L52" s="116">
        <v>1300</v>
      </c>
      <c r="M52" s="116">
        <v>1400</v>
      </c>
      <c r="N52" s="116">
        <v>1500</v>
      </c>
      <c r="O52" s="116">
        <v>1600</v>
      </c>
      <c r="P52" s="116">
        <v>1700</v>
      </c>
      <c r="Q52" s="116">
        <v>1800</v>
      </c>
      <c r="R52" s="116">
        <v>2000</v>
      </c>
      <c r="S52" s="116">
        <v>2200</v>
      </c>
      <c r="T52" s="116">
        <v>2400</v>
      </c>
      <c r="U52" s="116">
        <v>2600</v>
      </c>
      <c r="V52" s="116">
        <v>2800</v>
      </c>
      <c r="W52" s="117">
        <v>3000</v>
      </c>
    </row>
    <row r="53" spans="1:23" ht="12.75">
      <c r="A53" s="190" t="s">
        <v>3</v>
      </c>
      <c r="B53" s="18">
        <v>300</v>
      </c>
      <c r="C53" s="52">
        <f>C11*0.86</f>
        <v>81.80744068541252</v>
      </c>
      <c r="D53" s="32">
        <f>D11*0.86</f>
        <v>102.25930085676566</v>
      </c>
      <c r="E53" s="32">
        <f aca="true" t="shared" si="21" ref="E53:W53">E11*0.86</f>
        <v>122.71116102811878</v>
      </c>
      <c r="F53" s="32">
        <f t="shared" si="21"/>
        <v>143.16302119947193</v>
      </c>
      <c r="G53" s="32">
        <f t="shared" si="21"/>
        <v>163.61488137082503</v>
      </c>
      <c r="H53" s="32">
        <f t="shared" si="21"/>
        <v>184.0667415421782</v>
      </c>
      <c r="I53" s="32">
        <f t="shared" si="21"/>
        <v>204.51860171353133</v>
      </c>
      <c r="J53" s="32">
        <f t="shared" si="21"/>
        <v>224.97046188488446</v>
      </c>
      <c r="K53" s="32">
        <f t="shared" si="21"/>
        <v>245.42232205623756</v>
      </c>
      <c r="L53" s="32">
        <f t="shared" si="21"/>
        <v>265.8741822275907</v>
      </c>
      <c r="M53" s="32">
        <f t="shared" si="21"/>
        <v>286.32604239894386</v>
      </c>
      <c r="N53" s="32">
        <f t="shared" si="21"/>
        <v>306.777902570297</v>
      </c>
      <c r="O53" s="32">
        <f t="shared" si="21"/>
        <v>327.22976274165006</v>
      </c>
      <c r="P53" s="32">
        <f t="shared" si="21"/>
        <v>347.6816229130033</v>
      </c>
      <c r="Q53" s="32">
        <f t="shared" si="21"/>
        <v>368.1334830843564</v>
      </c>
      <c r="R53" s="32">
        <f t="shared" si="21"/>
        <v>409.03720342706265</v>
      </c>
      <c r="S53" s="32">
        <f t="shared" si="21"/>
        <v>449.9409237697689</v>
      </c>
      <c r="T53" s="32">
        <f t="shared" si="21"/>
        <v>490.8446441124751</v>
      </c>
      <c r="U53" s="32">
        <f t="shared" si="21"/>
        <v>531.7483644551814</v>
      </c>
      <c r="V53" s="32">
        <f t="shared" si="21"/>
        <v>572.6520847978877</v>
      </c>
      <c r="W53" s="34">
        <f t="shared" si="21"/>
        <v>613.555805140594</v>
      </c>
    </row>
    <row r="54" spans="1:23" ht="12.75">
      <c r="A54" s="191"/>
      <c r="B54" s="19">
        <v>400</v>
      </c>
      <c r="C54" s="53">
        <f>C12*0.86</f>
        <v>103.97340605123837</v>
      </c>
      <c r="D54" s="36">
        <f>D12*0.86</f>
        <v>129.96675756404795</v>
      </c>
      <c r="E54" s="36">
        <f aca="true" t="shared" si="22" ref="E54:W54">E12*0.86</f>
        <v>155.96010907685755</v>
      </c>
      <c r="F54" s="36">
        <f t="shared" si="22"/>
        <v>181.95346058966715</v>
      </c>
      <c r="G54" s="36">
        <f t="shared" si="22"/>
        <v>207.94681210247674</v>
      </c>
      <c r="H54" s="36">
        <f t="shared" si="22"/>
        <v>233.94016361528637</v>
      </c>
      <c r="I54" s="36">
        <f t="shared" si="22"/>
        <v>259.9335151280959</v>
      </c>
      <c r="J54" s="36">
        <f t="shared" si="22"/>
        <v>285.9268666409055</v>
      </c>
      <c r="K54" s="36">
        <f t="shared" si="22"/>
        <v>311.9202181537151</v>
      </c>
      <c r="L54" s="36">
        <f t="shared" si="22"/>
        <v>337.91356966652467</v>
      </c>
      <c r="M54" s="36">
        <f t="shared" si="22"/>
        <v>363.9069211793343</v>
      </c>
      <c r="N54" s="36">
        <f t="shared" si="22"/>
        <v>389.90027269214386</v>
      </c>
      <c r="O54" s="36">
        <f t="shared" si="22"/>
        <v>415.8936242049535</v>
      </c>
      <c r="P54" s="36">
        <f t="shared" si="22"/>
        <v>441.88697571776305</v>
      </c>
      <c r="Q54" s="36">
        <f t="shared" si="22"/>
        <v>467.88032723057273</v>
      </c>
      <c r="R54" s="36">
        <f t="shared" si="22"/>
        <v>519.8670302561918</v>
      </c>
      <c r="S54" s="36">
        <f t="shared" si="22"/>
        <v>571.853733281811</v>
      </c>
      <c r="T54" s="36">
        <f t="shared" si="22"/>
        <v>623.8404363074302</v>
      </c>
      <c r="U54" s="36">
        <f t="shared" si="22"/>
        <v>675.8271393330493</v>
      </c>
      <c r="V54" s="36">
        <f t="shared" si="22"/>
        <v>727.8138423586686</v>
      </c>
      <c r="W54" s="38">
        <f t="shared" si="22"/>
        <v>779.8005453842877</v>
      </c>
    </row>
    <row r="55" spans="1:23" ht="12.75">
      <c r="A55" s="191"/>
      <c r="B55" s="19">
        <v>500</v>
      </c>
      <c r="C55" s="53">
        <f aca="true" t="shared" si="23" ref="C55:D82">C13*0.86</f>
        <v>125.79488742853789</v>
      </c>
      <c r="D55" s="36">
        <f t="shared" si="23"/>
        <v>157.24360928567236</v>
      </c>
      <c r="E55" s="36">
        <f aca="true" t="shared" si="24" ref="E55:W55">E13*0.86</f>
        <v>188.69233114280684</v>
      </c>
      <c r="F55" s="36">
        <f t="shared" si="24"/>
        <v>220.1410529999413</v>
      </c>
      <c r="G55" s="36">
        <f t="shared" si="24"/>
        <v>251.58977485707578</v>
      </c>
      <c r="H55" s="36">
        <f t="shared" si="24"/>
        <v>283.0384967142103</v>
      </c>
      <c r="I55" s="36">
        <f t="shared" si="24"/>
        <v>314.4872185713447</v>
      </c>
      <c r="J55" s="36">
        <f t="shared" si="24"/>
        <v>345.93594042847917</v>
      </c>
      <c r="K55" s="36">
        <f t="shared" si="24"/>
        <v>377.3846622856137</v>
      </c>
      <c r="L55" s="36">
        <f t="shared" si="24"/>
        <v>408.8333841427481</v>
      </c>
      <c r="M55" s="36">
        <f t="shared" si="24"/>
        <v>440.2821059998826</v>
      </c>
      <c r="N55" s="36">
        <f t="shared" si="24"/>
        <v>471.73082785701706</v>
      </c>
      <c r="O55" s="36">
        <f t="shared" si="24"/>
        <v>503.17954971415156</v>
      </c>
      <c r="P55" s="36">
        <f t="shared" si="24"/>
        <v>534.6282715712861</v>
      </c>
      <c r="Q55" s="36">
        <f t="shared" si="24"/>
        <v>566.0769934284206</v>
      </c>
      <c r="R55" s="36">
        <f t="shared" si="24"/>
        <v>628.9744371426895</v>
      </c>
      <c r="S55" s="36">
        <f t="shared" si="24"/>
        <v>691.8718808569583</v>
      </c>
      <c r="T55" s="36">
        <f t="shared" si="24"/>
        <v>754.7693245712273</v>
      </c>
      <c r="U55" s="36">
        <f t="shared" si="24"/>
        <v>817.6667682854962</v>
      </c>
      <c r="V55" s="36">
        <f t="shared" si="24"/>
        <v>880.5642119997652</v>
      </c>
      <c r="W55" s="38">
        <f t="shared" si="24"/>
        <v>943.4616557140341</v>
      </c>
    </row>
    <row r="56" spans="1:23" ht="12.75">
      <c r="A56" s="191"/>
      <c r="B56" s="19">
        <v>600</v>
      </c>
      <c r="C56" s="53">
        <f t="shared" si="23"/>
        <v>148.06145207324448</v>
      </c>
      <c r="D56" s="36">
        <f t="shared" si="23"/>
        <v>185.07681509155557</v>
      </c>
      <c r="E56" s="36">
        <f aca="true" t="shared" si="25" ref="E56:W56">E14*0.86</f>
        <v>222.09217810986672</v>
      </c>
      <c r="F56" s="36">
        <f t="shared" si="25"/>
        <v>259.10754112817784</v>
      </c>
      <c r="G56" s="36">
        <f t="shared" si="25"/>
        <v>296.12290414648896</v>
      </c>
      <c r="H56" s="36">
        <f t="shared" si="25"/>
        <v>333.1382671648</v>
      </c>
      <c r="I56" s="36">
        <f t="shared" si="25"/>
        <v>370.15363018311115</v>
      </c>
      <c r="J56" s="36">
        <f t="shared" si="25"/>
        <v>407.16899320142227</v>
      </c>
      <c r="K56" s="36">
        <f t="shared" si="25"/>
        <v>444.18435621973344</v>
      </c>
      <c r="L56" s="36">
        <f t="shared" si="25"/>
        <v>481.1997192380445</v>
      </c>
      <c r="M56" s="36">
        <f t="shared" si="25"/>
        <v>518.2150822563557</v>
      </c>
      <c r="N56" s="36">
        <f t="shared" si="25"/>
        <v>555.2304452746667</v>
      </c>
      <c r="O56" s="36">
        <f t="shared" si="25"/>
        <v>592.2458082929779</v>
      </c>
      <c r="P56" s="36">
        <f t="shared" si="25"/>
        <v>629.2611713112891</v>
      </c>
      <c r="Q56" s="36">
        <f t="shared" si="25"/>
        <v>666.2765343296</v>
      </c>
      <c r="R56" s="36">
        <f t="shared" si="25"/>
        <v>740.3072603662223</v>
      </c>
      <c r="S56" s="36">
        <f t="shared" si="25"/>
        <v>814.3379864028445</v>
      </c>
      <c r="T56" s="36">
        <f t="shared" si="25"/>
        <v>888.3687124394669</v>
      </c>
      <c r="U56" s="36">
        <f t="shared" si="25"/>
        <v>962.399438476089</v>
      </c>
      <c r="V56" s="36">
        <f t="shared" si="25"/>
        <v>1036.4301645127114</v>
      </c>
      <c r="W56" s="38">
        <f t="shared" si="25"/>
        <v>1110.4608905493335</v>
      </c>
    </row>
    <row r="57" spans="1:23" ht="12.75">
      <c r="A57" s="191"/>
      <c r="B57" s="19">
        <v>750</v>
      </c>
      <c r="C57" s="53">
        <f t="shared" si="23"/>
        <v>181.8236423541572</v>
      </c>
      <c r="D57" s="36">
        <f t="shared" si="23"/>
        <v>227.2795529426965</v>
      </c>
      <c r="E57" s="36">
        <f aca="true" t="shared" si="26" ref="E57:W57">E15*0.86</f>
        <v>272.73546353123584</v>
      </c>
      <c r="F57" s="36">
        <f t="shared" si="26"/>
        <v>318.19137411977505</v>
      </c>
      <c r="G57" s="36">
        <f t="shared" si="26"/>
        <v>363.6472847083144</v>
      </c>
      <c r="H57" s="36">
        <f t="shared" si="26"/>
        <v>409.1031952968537</v>
      </c>
      <c r="I57" s="36">
        <f t="shared" si="26"/>
        <v>454.559105885393</v>
      </c>
      <c r="J57" s="36">
        <f t="shared" si="26"/>
        <v>500.01501647393223</v>
      </c>
      <c r="K57" s="36">
        <f t="shared" si="26"/>
        <v>545.4709270624717</v>
      </c>
      <c r="L57" s="36">
        <f t="shared" si="26"/>
        <v>590.9268376510108</v>
      </c>
      <c r="M57" s="36">
        <f t="shared" si="26"/>
        <v>636.3827482395501</v>
      </c>
      <c r="N57" s="36">
        <f t="shared" si="26"/>
        <v>681.8386588280895</v>
      </c>
      <c r="O57" s="36">
        <f t="shared" si="26"/>
        <v>727.2945694166287</v>
      </c>
      <c r="P57" s="36">
        <f t="shared" si="26"/>
        <v>772.7504800051681</v>
      </c>
      <c r="Q57" s="36">
        <f t="shared" si="26"/>
        <v>818.2063905937074</v>
      </c>
      <c r="R57" s="36">
        <f t="shared" si="26"/>
        <v>909.118211770786</v>
      </c>
      <c r="S57" s="36">
        <f t="shared" si="26"/>
        <v>1000.0300329478645</v>
      </c>
      <c r="T57" s="36">
        <f t="shared" si="26"/>
        <v>1090.9418541249433</v>
      </c>
      <c r="U57" s="36">
        <f t="shared" si="26"/>
        <v>1181.8536753020217</v>
      </c>
      <c r="V57" s="36">
        <f t="shared" si="26"/>
        <v>1272.7654964791002</v>
      </c>
      <c r="W57" s="38">
        <f t="shared" si="26"/>
        <v>1363.677317656179</v>
      </c>
    </row>
    <row r="58" spans="1:23" ht="13.5" thickBot="1">
      <c r="A58" s="192"/>
      <c r="B58" s="20">
        <v>900</v>
      </c>
      <c r="C58" s="54">
        <f t="shared" si="23"/>
        <v>217.47826270573267</v>
      </c>
      <c r="D58" s="40">
        <f t="shared" si="23"/>
        <v>271.84782838216586</v>
      </c>
      <c r="E58" s="40">
        <f aca="true" t="shared" si="27" ref="E58:W58">E16*0.86</f>
        <v>326.21739405859904</v>
      </c>
      <c r="F58" s="40">
        <f t="shared" si="27"/>
        <v>380.58695973503217</v>
      </c>
      <c r="G58" s="40">
        <f t="shared" si="27"/>
        <v>434.95652541146535</v>
      </c>
      <c r="H58" s="40">
        <f t="shared" si="27"/>
        <v>489.32609108789853</v>
      </c>
      <c r="I58" s="40">
        <f t="shared" si="27"/>
        <v>543.6956567643317</v>
      </c>
      <c r="J58" s="40">
        <f t="shared" si="27"/>
        <v>598.0652224407648</v>
      </c>
      <c r="K58" s="40">
        <f t="shared" si="27"/>
        <v>652.4347881171981</v>
      </c>
      <c r="L58" s="40">
        <f t="shared" si="27"/>
        <v>706.8043537936312</v>
      </c>
      <c r="M58" s="40">
        <f t="shared" si="27"/>
        <v>761.1739194700643</v>
      </c>
      <c r="N58" s="40">
        <f t="shared" si="27"/>
        <v>815.5434851464976</v>
      </c>
      <c r="O58" s="40">
        <f t="shared" si="27"/>
        <v>869.9130508229307</v>
      </c>
      <c r="P58" s="40">
        <f t="shared" si="27"/>
        <v>924.282616499364</v>
      </c>
      <c r="Q58" s="40">
        <f t="shared" si="27"/>
        <v>978.6521821757971</v>
      </c>
      <c r="R58" s="40">
        <f t="shared" si="27"/>
        <v>1087.3913135286634</v>
      </c>
      <c r="S58" s="40">
        <f t="shared" si="27"/>
        <v>1196.1304448815297</v>
      </c>
      <c r="T58" s="40">
        <f t="shared" si="27"/>
        <v>1304.8695762343962</v>
      </c>
      <c r="U58" s="40">
        <f t="shared" si="27"/>
        <v>1413.6087075872624</v>
      </c>
      <c r="V58" s="40">
        <f t="shared" si="27"/>
        <v>1522.3478389401287</v>
      </c>
      <c r="W58" s="42">
        <f t="shared" si="27"/>
        <v>1631.0869702929951</v>
      </c>
    </row>
    <row r="59" spans="1:23" ht="12.75">
      <c r="A59" s="178" t="s">
        <v>2</v>
      </c>
      <c r="B59" s="118">
        <v>300</v>
      </c>
      <c r="C59" s="119">
        <f t="shared" si="23"/>
        <v>129.75535276244418</v>
      </c>
      <c r="D59" s="120">
        <f t="shared" si="23"/>
        <v>162.1941909530552</v>
      </c>
      <c r="E59" s="120">
        <f aca="true" t="shared" si="28" ref="E59:W59">E17*0.86</f>
        <v>194.63302914366625</v>
      </c>
      <c r="F59" s="120">
        <f t="shared" si="28"/>
        <v>227.07186733427733</v>
      </c>
      <c r="G59" s="120">
        <f t="shared" si="28"/>
        <v>259.51070552488835</v>
      </c>
      <c r="H59" s="120">
        <f t="shared" si="28"/>
        <v>291.9495437154994</v>
      </c>
      <c r="I59" s="120">
        <f t="shared" si="28"/>
        <v>324.3883819061104</v>
      </c>
      <c r="J59" s="120">
        <f t="shared" si="28"/>
        <v>356.8272200967215</v>
      </c>
      <c r="K59" s="120">
        <f t="shared" si="28"/>
        <v>389.2660582873325</v>
      </c>
      <c r="L59" s="120">
        <f t="shared" si="28"/>
        <v>421.7048964779435</v>
      </c>
      <c r="M59" s="120">
        <f t="shared" si="28"/>
        <v>454.14373466855466</v>
      </c>
      <c r="N59" s="120">
        <f t="shared" si="28"/>
        <v>486.5825728591656</v>
      </c>
      <c r="O59" s="120">
        <f t="shared" si="28"/>
        <v>519.0214110497767</v>
      </c>
      <c r="P59" s="120">
        <f t="shared" si="28"/>
        <v>551.4602492403877</v>
      </c>
      <c r="Q59" s="120">
        <f t="shared" si="28"/>
        <v>583.8990874309987</v>
      </c>
      <c r="R59" s="120">
        <f t="shared" si="28"/>
        <v>648.7767638122208</v>
      </c>
      <c r="S59" s="120">
        <f t="shared" si="28"/>
        <v>713.654440193443</v>
      </c>
      <c r="T59" s="120">
        <f t="shared" si="28"/>
        <v>778.532116574665</v>
      </c>
      <c r="U59" s="120">
        <f t="shared" si="28"/>
        <v>843.409792955887</v>
      </c>
      <c r="V59" s="120">
        <f t="shared" si="28"/>
        <v>908.2874693371093</v>
      </c>
      <c r="W59" s="121">
        <f t="shared" si="28"/>
        <v>973.1651457183312</v>
      </c>
    </row>
    <row r="60" spans="1:23" ht="12.75">
      <c r="A60" s="179"/>
      <c r="B60" s="122">
        <v>400</v>
      </c>
      <c r="C60" s="123">
        <f t="shared" si="23"/>
        <v>167.65559984383515</v>
      </c>
      <c r="D60" s="124">
        <f t="shared" si="23"/>
        <v>209.56949980479396</v>
      </c>
      <c r="E60" s="124">
        <f aca="true" t="shared" si="29" ref="E60:W60">E18*0.86</f>
        <v>251.48339976575275</v>
      </c>
      <c r="F60" s="124">
        <f t="shared" si="29"/>
        <v>293.3972997267116</v>
      </c>
      <c r="G60" s="124">
        <f t="shared" si="29"/>
        <v>335.3111996876703</v>
      </c>
      <c r="H60" s="124">
        <f t="shared" si="29"/>
        <v>377.2250996486291</v>
      </c>
      <c r="I60" s="124">
        <f t="shared" si="29"/>
        <v>419.1389996095879</v>
      </c>
      <c r="J60" s="124">
        <f t="shared" si="29"/>
        <v>461.05289957054663</v>
      </c>
      <c r="K60" s="124">
        <f t="shared" si="29"/>
        <v>502.9667995315055</v>
      </c>
      <c r="L60" s="124">
        <f t="shared" si="29"/>
        <v>544.8806994924643</v>
      </c>
      <c r="M60" s="124">
        <f t="shared" si="29"/>
        <v>586.7945994534232</v>
      </c>
      <c r="N60" s="124">
        <f t="shared" si="29"/>
        <v>628.7084994143819</v>
      </c>
      <c r="O60" s="124">
        <f t="shared" si="29"/>
        <v>670.6223993753406</v>
      </c>
      <c r="P60" s="124">
        <f t="shared" si="29"/>
        <v>712.5362993362994</v>
      </c>
      <c r="Q60" s="124">
        <f t="shared" si="29"/>
        <v>754.4501992972582</v>
      </c>
      <c r="R60" s="124">
        <f t="shared" si="29"/>
        <v>838.2779992191759</v>
      </c>
      <c r="S60" s="124">
        <f t="shared" si="29"/>
        <v>922.1057991410933</v>
      </c>
      <c r="T60" s="124">
        <f t="shared" si="29"/>
        <v>1005.933599063011</v>
      </c>
      <c r="U60" s="124">
        <f t="shared" si="29"/>
        <v>1089.7613989849285</v>
      </c>
      <c r="V60" s="124">
        <f t="shared" si="29"/>
        <v>1173.5891989068464</v>
      </c>
      <c r="W60" s="125">
        <f t="shared" si="29"/>
        <v>1257.4169988287638</v>
      </c>
    </row>
    <row r="61" spans="1:23" ht="12.75">
      <c r="A61" s="179"/>
      <c r="B61" s="122">
        <v>500</v>
      </c>
      <c r="C61" s="123">
        <f t="shared" si="23"/>
        <v>204.04024831723376</v>
      </c>
      <c r="D61" s="124">
        <f t="shared" si="23"/>
        <v>255.05031039654222</v>
      </c>
      <c r="E61" s="124">
        <f aca="true" t="shared" si="30" ref="E61:W61">E19*0.86</f>
        <v>306.0603724758506</v>
      </c>
      <c r="F61" s="124">
        <f t="shared" si="30"/>
        <v>357.07043455515907</v>
      </c>
      <c r="G61" s="124">
        <f t="shared" si="30"/>
        <v>408.0804966344675</v>
      </c>
      <c r="H61" s="124">
        <f t="shared" si="30"/>
        <v>459.0905587137759</v>
      </c>
      <c r="I61" s="124">
        <f t="shared" si="30"/>
        <v>510.10062079308443</v>
      </c>
      <c r="J61" s="124">
        <f t="shared" si="30"/>
        <v>561.1106828723929</v>
      </c>
      <c r="K61" s="124">
        <f t="shared" si="30"/>
        <v>612.1207449517012</v>
      </c>
      <c r="L61" s="124">
        <f t="shared" si="30"/>
        <v>663.1308070310097</v>
      </c>
      <c r="M61" s="124">
        <f t="shared" si="30"/>
        <v>714.1408691103181</v>
      </c>
      <c r="N61" s="124">
        <f t="shared" si="30"/>
        <v>765.1509311896266</v>
      </c>
      <c r="O61" s="124">
        <f t="shared" si="30"/>
        <v>816.160993268935</v>
      </c>
      <c r="P61" s="124">
        <f t="shared" si="30"/>
        <v>867.1710553482435</v>
      </c>
      <c r="Q61" s="124">
        <f t="shared" si="30"/>
        <v>918.1811174275518</v>
      </c>
      <c r="R61" s="124">
        <f t="shared" si="30"/>
        <v>1020.2012415861689</v>
      </c>
      <c r="S61" s="124">
        <f t="shared" si="30"/>
        <v>1122.2213657447858</v>
      </c>
      <c r="T61" s="124">
        <f t="shared" si="30"/>
        <v>1224.2414899034025</v>
      </c>
      <c r="U61" s="124">
        <f t="shared" si="30"/>
        <v>1326.2616140620194</v>
      </c>
      <c r="V61" s="124">
        <f t="shared" si="30"/>
        <v>1428.2817382206363</v>
      </c>
      <c r="W61" s="125">
        <f t="shared" si="30"/>
        <v>1530.3018623792532</v>
      </c>
    </row>
    <row r="62" spans="1:23" ht="12.75">
      <c r="A62" s="179"/>
      <c r="B62" s="122">
        <v>600</v>
      </c>
      <c r="C62" s="123">
        <f t="shared" si="23"/>
        <v>239.17496271926004</v>
      </c>
      <c r="D62" s="124">
        <f t="shared" si="23"/>
        <v>298.9687033990751</v>
      </c>
      <c r="E62" s="124">
        <f aca="true" t="shared" si="31" ref="E62:W62">E20*0.86</f>
        <v>358.7624440788901</v>
      </c>
      <c r="F62" s="124">
        <f t="shared" si="31"/>
        <v>418.5561847587051</v>
      </c>
      <c r="G62" s="124">
        <f t="shared" si="31"/>
        <v>478.3499254385201</v>
      </c>
      <c r="H62" s="124">
        <f t="shared" si="31"/>
        <v>538.1436661183351</v>
      </c>
      <c r="I62" s="124">
        <f t="shared" si="31"/>
        <v>597.9374067981502</v>
      </c>
      <c r="J62" s="124">
        <f t="shared" si="31"/>
        <v>657.7311474779652</v>
      </c>
      <c r="K62" s="124">
        <f t="shared" si="31"/>
        <v>717.5248881577802</v>
      </c>
      <c r="L62" s="124">
        <f t="shared" si="31"/>
        <v>777.3186288375953</v>
      </c>
      <c r="M62" s="124">
        <f t="shared" si="31"/>
        <v>837.1123695174102</v>
      </c>
      <c r="N62" s="124">
        <f t="shared" si="31"/>
        <v>896.9061101972253</v>
      </c>
      <c r="O62" s="124">
        <f t="shared" si="31"/>
        <v>956.6998508770401</v>
      </c>
      <c r="P62" s="124">
        <f t="shared" si="31"/>
        <v>1016.4935915568552</v>
      </c>
      <c r="Q62" s="124">
        <f t="shared" si="31"/>
        <v>1076.2873322366702</v>
      </c>
      <c r="R62" s="124">
        <f t="shared" si="31"/>
        <v>1195.8748135963003</v>
      </c>
      <c r="S62" s="124">
        <f t="shared" si="31"/>
        <v>1315.4622949559305</v>
      </c>
      <c r="T62" s="124">
        <f t="shared" si="31"/>
        <v>1435.0497763155604</v>
      </c>
      <c r="U62" s="124">
        <f t="shared" si="31"/>
        <v>1554.6372576751905</v>
      </c>
      <c r="V62" s="124">
        <f t="shared" si="31"/>
        <v>1674.2247390348205</v>
      </c>
      <c r="W62" s="125">
        <f t="shared" si="31"/>
        <v>1793.8122203944506</v>
      </c>
    </row>
    <row r="63" spans="1:23" ht="12.75">
      <c r="A63" s="179"/>
      <c r="B63" s="122">
        <v>750</v>
      </c>
      <c r="C63" s="123">
        <f t="shared" si="23"/>
        <v>289.0899161465379</v>
      </c>
      <c r="D63" s="124">
        <f t="shared" si="23"/>
        <v>361.3623951831724</v>
      </c>
      <c r="E63" s="124">
        <f aca="true" t="shared" si="32" ref="E63:W63">E21*0.86</f>
        <v>433.63487421980693</v>
      </c>
      <c r="F63" s="124">
        <f t="shared" si="32"/>
        <v>505.9073532564414</v>
      </c>
      <c r="G63" s="124">
        <f t="shared" si="32"/>
        <v>578.1798322930758</v>
      </c>
      <c r="H63" s="124">
        <f t="shared" si="32"/>
        <v>650.4523113297103</v>
      </c>
      <c r="I63" s="124">
        <f t="shared" si="32"/>
        <v>722.7247903663448</v>
      </c>
      <c r="J63" s="124">
        <f t="shared" si="32"/>
        <v>794.9972694029793</v>
      </c>
      <c r="K63" s="124">
        <f t="shared" si="32"/>
        <v>867.2697484396139</v>
      </c>
      <c r="L63" s="124">
        <f t="shared" si="32"/>
        <v>939.5422274762484</v>
      </c>
      <c r="M63" s="124">
        <f t="shared" si="32"/>
        <v>1011.8147065128828</v>
      </c>
      <c r="N63" s="124">
        <f t="shared" si="32"/>
        <v>1084.0871855495172</v>
      </c>
      <c r="O63" s="124">
        <f t="shared" si="32"/>
        <v>1156.3596645861517</v>
      </c>
      <c r="P63" s="124">
        <f t="shared" si="32"/>
        <v>1228.632143622786</v>
      </c>
      <c r="Q63" s="124">
        <f t="shared" si="32"/>
        <v>1300.9046226594205</v>
      </c>
      <c r="R63" s="124">
        <f t="shared" si="32"/>
        <v>1445.4495807326896</v>
      </c>
      <c r="S63" s="124">
        <f t="shared" si="32"/>
        <v>1589.9945388059587</v>
      </c>
      <c r="T63" s="124">
        <f t="shared" si="32"/>
        <v>1734.5394968792277</v>
      </c>
      <c r="U63" s="124">
        <f t="shared" si="32"/>
        <v>1879.0844549524968</v>
      </c>
      <c r="V63" s="124">
        <f t="shared" si="32"/>
        <v>2023.6294130257656</v>
      </c>
      <c r="W63" s="125">
        <f t="shared" si="32"/>
        <v>2168.1743710990345</v>
      </c>
    </row>
    <row r="64" spans="1:23" ht="13.5" thickBot="1">
      <c r="A64" s="180"/>
      <c r="B64" s="126">
        <v>900</v>
      </c>
      <c r="C64" s="127">
        <f t="shared" si="23"/>
        <v>336.4932522478952</v>
      </c>
      <c r="D64" s="128">
        <f t="shared" si="23"/>
        <v>420.61656530986903</v>
      </c>
      <c r="E64" s="128">
        <f aca="true" t="shared" si="33" ref="E64:W64">E22*0.86</f>
        <v>504.73987837184285</v>
      </c>
      <c r="F64" s="128">
        <f t="shared" si="33"/>
        <v>588.8631914338166</v>
      </c>
      <c r="G64" s="128">
        <f t="shared" si="33"/>
        <v>672.9865044957904</v>
      </c>
      <c r="H64" s="128">
        <f t="shared" si="33"/>
        <v>757.1098175577641</v>
      </c>
      <c r="I64" s="128">
        <f t="shared" si="33"/>
        <v>841.2331306197381</v>
      </c>
      <c r="J64" s="128">
        <f t="shared" si="33"/>
        <v>925.356443681712</v>
      </c>
      <c r="K64" s="128">
        <f t="shared" si="33"/>
        <v>1009.4797567436857</v>
      </c>
      <c r="L64" s="128">
        <f t="shared" si="33"/>
        <v>1093.6030698056595</v>
      </c>
      <c r="M64" s="128">
        <f t="shared" si="33"/>
        <v>1177.7263828676332</v>
      </c>
      <c r="N64" s="128">
        <f t="shared" si="33"/>
        <v>1261.849695929607</v>
      </c>
      <c r="O64" s="128">
        <f t="shared" si="33"/>
        <v>1345.9730089915809</v>
      </c>
      <c r="P64" s="128">
        <f t="shared" si="33"/>
        <v>1430.0963220535546</v>
      </c>
      <c r="Q64" s="128">
        <f t="shared" si="33"/>
        <v>1514.2196351155283</v>
      </c>
      <c r="R64" s="128">
        <f t="shared" si="33"/>
        <v>1682.4662612394761</v>
      </c>
      <c r="S64" s="128">
        <f t="shared" si="33"/>
        <v>1850.712887363424</v>
      </c>
      <c r="T64" s="128">
        <f t="shared" si="33"/>
        <v>2018.9595134873714</v>
      </c>
      <c r="U64" s="128">
        <f t="shared" si="33"/>
        <v>2187.206139611319</v>
      </c>
      <c r="V64" s="128">
        <f t="shared" si="33"/>
        <v>2355.4527657352664</v>
      </c>
      <c r="W64" s="129">
        <f t="shared" si="33"/>
        <v>2523.699391859214</v>
      </c>
    </row>
    <row r="65" spans="1:23" ht="12.75">
      <c r="A65" s="195" t="s">
        <v>1</v>
      </c>
      <c r="B65" s="21">
        <v>300</v>
      </c>
      <c r="C65" s="52">
        <f t="shared" si="23"/>
        <v>185.7243489719545</v>
      </c>
      <c r="D65" s="32">
        <f t="shared" si="23"/>
        <v>232.15543621494308</v>
      </c>
      <c r="E65" s="32">
        <f aca="true" t="shared" si="34" ref="E65:W65">E23*0.86</f>
        <v>278.58652345793166</v>
      </c>
      <c r="F65" s="32">
        <f t="shared" si="34"/>
        <v>325.0176107009203</v>
      </c>
      <c r="G65" s="32">
        <f t="shared" si="34"/>
        <v>371.448697943909</v>
      </c>
      <c r="H65" s="32">
        <f t="shared" si="34"/>
        <v>417.87978518689755</v>
      </c>
      <c r="I65" s="32">
        <f t="shared" si="34"/>
        <v>464.31087242988616</v>
      </c>
      <c r="J65" s="32">
        <f t="shared" si="34"/>
        <v>510.7419596728748</v>
      </c>
      <c r="K65" s="32">
        <f t="shared" si="34"/>
        <v>557.1730469158633</v>
      </c>
      <c r="L65" s="32">
        <f t="shared" si="34"/>
        <v>603.604134158852</v>
      </c>
      <c r="M65" s="32">
        <f t="shared" si="34"/>
        <v>650.0352214018405</v>
      </c>
      <c r="N65" s="32">
        <f t="shared" si="34"/>
        <v>696.4663086448293</v>
      </c>
      <c r="O65" s="32">
        <f t="shared" si="34"/>
        <v>742.897395887818</v>
      </c>
      <c r="P65" s="32">
        <f t="shared" si="34"/>
        <v>789.3284831308065</v>
      </c>
      <c r="Q65" s="32">
        <f t="shared" si="34"/>
        <v>835.7595703737951</v>
      </c>
      <c r="R65" s="32">
        <f t="shared" si="34"/>
        <v>928.6217448597723</v>
      </c>
      <c r="S65" s="32">
        <f t="shared" si="34"/>
        <v>1021.4839193457497</v>
      </c>
      <c r="T65" s="32">
        <f t="shared" si="34"/>
        <v>1114.3460938317266</v>
      </c>
      <c r="U65" s="32">
        <f t="shared" si="34"/>
        <v>1207.208268317704</v>
      </c>
      <c r="V65" s="32">
        <f t="shared" si="34"/>
        <v>1300.070442803681</v>
      </c>
      <c r="W65" s="34">
        <f t="shared" si="34"/>
        <v>1392.9326172896585</v>
      </c>
    </row>
    <row r="66" spans="1:23" ht="12.75">
      <c r="A66" s="196"/>
      <c r="B66" s="22">
        <v>400</v>
      </c>
      <c r="C66" s="53">
        <f t="shared" si="23"/>
        <v>237.40882876624846</v>
      </c>
      <c r="D66" s="36">
        <f t="shared" si="23"/>
        <v>296.7610359578106</v>
      </c>
      <c r="E66" s="36">
        <f aca="true" t="shared" si="35" ref="E66:W66">E24*0.86</f>
        <v>356.1132431493727</v>
      </c>
      <c r="F66" s="36">
        <f t="shared" si="35"/>
        <v>415.4654503409348</v>
      </c>
      <c r="G66" s="36">
        <f t="shared" si="35"/>
        <v>474.8176575324969</v>
      </c>
      <c r="H66" s="36">
        <f t="shared" si="35"/>
        <v>534.169864724059</v>
      </c>
      <c r="I66" s="36">
        <f t="shared" si="35"/>
        <v>593.5220719156212</v>
      </c>
      <c r="J66" s="36">
        <f t="shared" si="35"/>
        <v>652.8742791071833</v>
      </c>
      <c r="K66" s="36">
        <f t="shared" si="35"/>
        <v>712.2264862987454</v>
      </c>
      <c r="L66" s="36">
        <f t="shared" si="35"/>
        <v>771.5786934903076</v>
      </c>
      <c r="M66" s="36">
        <f t="shared" si="35"/>
        <v>830.9309006818696</v>
      </c>
      <c r="N66" s="36">
        <f t="shared" si="35"/>
        <v>890.2831078734317</v>
      </c>
      <c r="O66" s="36">
        <f t="shared" si="35"/>
        <v>949.6353150649938</v>
      </c>
      <c r="P66" s="36">
        <f t="shared" si="35"/>
        <v>1008.9875222565562</v>
      </c>
      <c r="Q66" s="36">
        <f t="shared" si="35"/>
        <v>1068.339729448118</v>
      </c>
      <c r="R66" s="36">
        <f t="shared" si="35"/>
        <v>1187.0441438312423</v>
      </c>
      <c r="S66" s="36">
        <f t="shared" si="35"/>
        <v>1305.7485582143665</v>
      </c>
      <c r="T66" s="36">
        <f t="shared" si="35"/>
        <v>1424.4529725974908</v>
      </c>
      <c r="U66" s="36">
        <f t="shared" si="35"/>
        <v>1543.1573869806152</v>
      </c>
      <c r="V66" s="36">
        <f t="shared" si="35"/>
        <v>1661.8618013637392</v>
      </c>
      <c r="W66" s="38">
        <f t="shared" si="35"/>
        <v>1780.5662157468635</v>
      </c>
    </row>
    <row r="67" spans="1:23" ht="12.75">
      <c r="A67" s="196"/>
      <c r="B67" s="22">
        <v>500</v>
      </c>
      <c r="C67" s="53">
        <f t="shared" si="23"/>
        <v>285.5931964461046</v>
      </c>
      <c r="D67" s="36">
        <f t="shared" si="23"/>
        <v>356.9914955576308</v>
      </c>
      <c r="E67" s="36">
        <f aca="true" t="shared" si="36" ref="E67:W67">E25*0.86</f>
        <v>428.389794669157</v>
      </c>
      <c r="F67" s="36">
        <f t="shared" si="36"/>
        <v>499.7880937806831</v>
      </c>
      <c r="G67" s="36">
        <f t="shared" si="36"/>
        <v>571.1863928922093</v>
      </c>
      <c r="H67" s="36">
        <f t="shared" si="36"/>
        <v>642.5846920037355</v>
      </c>
      <c r="I67" s="36">
        <f t="shared" si="36"/>
        <v>713.9829911152616</v>
      </c>
      <c r="J67" s="36">
        <f t="shared" si="36"/>
        <v>785.3812902267877</v>
      </c>
      <c r="K67" s="36">
        <f t="shared" si="36"/>
        <v>856.779589338314</v>
      </c>
      <c r="L67" s="36">
        <f t="shared" si="36"/>
        <v>928.1778884498401</v>
      </c>
      <c r="M67" s="36">
        <f t="shared" si="36"/>
        <v>999.5761875613662</v>
      </c>
      <c r="N67" s="36">
        <f t="shared" si="36"/>
        <v>1070.9744866728922</v>
      </c>
      <c r="O67" s="36">
        <f t="shared" si="36"/>
        <v>1142.3727857844185</v>
      </c>
      <c r="P67" s="36">
        <f t="shared" si="36"/>
        <v>1213.7710848959448</v>
      </c>
      <c r="Q67" s="36">
        <f t="shared" si="36"/>
        <v>1285.169384007471</v>
      </c>
      <c r="R67" s="36">
        <f t="shared" si="36"/>
        <v>1427.9659822305232</v>
      </c>
      <c r="S67" s="36">
        <f t="shared" si="36"/>
        <v>1570.7625804535753</v>
      </c>
      <c r="T67" s="36">
        <f t="shared" si="36"/>
        <v>1713.559178676628</v>
      </c>
      <c r="U67" s="36">
        <f t="shared" si="36"/>
        <v>1856.3557768996802</v>
      </c>
      <c r="V67" s="36">
        <f t="shared" si="36"/>
        <v>1999.1523751227323</v>
      </c>
      <c r="W67" s="38">
        <f t="shared" si="36"/>
        <v>2141.9489733457845</v>
      </c>
    </row>
    <row r="68" spans="1:23" ht="12.75">
      <c r="A68" s="196"/>
      <c r="B68" s="22">
        <v>600</v>
      </c>
      <c r="C68" s="53">
        <f t="shared" si="23"/>
        <v>330.79065875490454</v>
      </c>
      <c r="D68" s="36">
        <f t="shared" si="23"/>
        <v>413.4883234436307</v>
      </c>
      <c r="E68" s="36">
        <f aca="true" t="shared" si="37" ref="E68:W68">E26*0.86</f>
        <v>496.1859881323569</v>
      </c>
      <c r="F68" s="36">
        <f t="shared" si="37"/>
        <v>578.883652821083</v>
      </c>
      <c r="G68" s="36">
        <f t="shared" si="37"/>
        <v>661.5813175098091</v>
      </c>
      <c r="H68" s="36">
        <f t="shared" si="37"/>
        <v>744.2789821985352</v>
      </c>
      <c r="I68" s="36">
        <f t="shared" si="37"/>
        <v>826.9766468872614</v>
      </c>
      <c r="J68" s="36">
        <f t="shared" si="37"/>
        <v>909.6743115759874</v>
      </c>
      <c r="K68" s="36">
        <f t="shared" si="37"/>
        <v>992.3719762647138</v>
      </c>
      <c r="L68" s="36">
        <f t="shared" si="37"/>
        <v>1075.0696409534396</v>
      </c>
      <c r="M68" s="36">
        <f t="shared" si="37"/>
        <v>1157.767305642166</v>
      </c>
      <c r="N68" s="36">
        <f t="shared" si="37"/>
        <v>1240.4649703308921</v>
      </c>
      <c r="O68" s="36">
        <f t="shared" si="37"/>
        <v>1323.1626350196182</v>
      </c>
      <c r="P68" s="36">
        <f t="shared" si="37"/>
        <v>1405.8602997083444</v>
      </c>
      <c r="Q68" s="36">
        <f t="shared" si="37"/>
        <v>1488.5579643970705</v>
      </c>
      <c r="R68" s="36">
        <f t="shared" si="37"/>
        <v>1653.9532937745228</v>
      </c>
      <c r="S68" s="36">
        <f t="shared" si="37"/>
        <v>1819.3486231519748</v>
      </c>
      <c r="T68" s="36">
        <f t="shared" si="37"/>
        <v>1984.7439525294276</v>
      </c>
      <c r="U68" s="36">
        <f t="shared" si="37"/>
        <v>2150.139281906879</v>
      </c>
      <c r="V68" s="36">
        <f t="shared" si="37"/>
        <v>2315.534611284332</v>
      </c>
      <c r="W68" s="38">
        <f t="shared" si="37"/>
        <v>2480.9299406617843</v>
      </c>
    </row>
    <row r="69" spans="1:23" ht="12.75">
      <c r="A69" s="196"/>
      <c r="B69" s="22">
        <v>750</v>
      </c>
      <c r="C69" s="53">
        <f t="shared" si="23"/>
        <v>392.81029611467045</v>
      </c>
      <c r="D69" s="36">
        <f t="shared" si="23"/>
        <v>491.0128701433381</v>
      </c>
      <c r="E69" s="36">
        <f aca="true" t="shared" si="38" ref="E69:W69">E27*0.86</f>
        <v>589.2154441720057</v>
      </c>
      <c r="F69" s="36">
        <f t="shared" si="38"/>
        <v>687.4180182006734</v>
      </c>
      <c r="G69" s="36">
        <f t="shared" si="38"/>
        <v>785.6205922293409</v>
      </c>
      <c r="H69" s="36">
        <f t="shared" si="38"/>
        <v>883.8231662580087</v>
      </c>
      <c r="I69" s="36">
        <f t="shared" si="38"/>
        <v>982.0257402866762</v>
      </c>
      <c r="J69" s="36">
        <f t="shared" si="38"/>
        <v>1080.2283143153438</v>
      </c>
      <c r="K69" s="36">
        <f t="shared" si="38"/>
        <v>1178.4308883440115</v>
      </c>
      <c r="L69" s="36">
        <f t="shared" si="38"/>
        <v>1276.633462372679</v>
      </c>
      <c r="M69" s="36">
        <f t="shared" si="38"/>
        <v>1374.8360364013467</v>
      </c>
      <c r="N69" s="36">
        <f t="shared" si="38"/>
        <v>1473.0386104300144</v>
      </c>
      <c r="O69" s="36">
        <f t="shared" si="38"/>
        <v>1571.2411844586818</v>
      </c>
      <c r="P69" s="36">
        <f t="shared" si="38"/>
        <v>1669.4437584873497</v>
      </c>
      <c r="Q69" s="36">
        <f t="shared" si="38"/>
        <v>1767.6463325160173</v>
      </c>
      <c r="R69" s="36">
        <f t="shared" si="38"/>
        <v>1964.0514805733524</v>
      </c>
      <c r="S69" s="36">
        <f t="shared" si="38"/>
        <v>2160.4566286306876</v>
      </c>
      <c r="T69" s="36">
        <f t="shared" si="38"/>
        <v>2356.861776688023</v>
      </c>
      <c r="U69" s="36">
        <f t="shared" si="38"/>
        <v>2553.266924745358</v>
      </c>
      <c r="V69" s="36">
        <f t="shared" si="38"/>
        <v>2749.6720728026935</v>
      </c>
      <c r="W69" s="38">
        <f t="shared" si="38"/>
        <v>2946.077220860029</v>
      </c>
    </row>
    <row r="70" spans="1:23" ht="13.5" thickBot="1">
      <c r="A70" s="197"/>
      <c r="B70" s="23">
        <v>900</v>
      </c>
      <c r="C70" s="54">
        <f t="shared" si="23"/>
        <v>449.5925294943582</v>
      </c>
      <c r="D70" s="40">
        <f t="shared" si="23"/>
        <v>561.9906618679478</v>
      </c>
      <c r="E70" s="40">
        <f aca="true" t="shared" si="39" ref="E70:W70">E28*0.86</f>
        <v>674.3887942415374</v>
      </c>
      <c r="F70" s="40">
        <f t="shared" si="39"/>
        <v>786.7869266151268</v>
      </c>
      <c r="G70" s="40">
        <f t="shared" si="39"/>
        <v>899.1850589887164</v>
      </c>
      <c r="H70" s="40">
        <f t="shared" si="39"/>
        <v>1011.5831913623059</v>
      </c>
      <c r="I70" s="40">
        <f t="shared" si="39"/>
        <v>1123.9813237358956</v>
      </c>
      <c r="J70" s="40">
        <f t="shared" si="39"/>
        <v>1236.3794561094849</v>
      </c>
      <c r="K70" s="40">
        <f t="shared" si="39"/>
        <v>1348.7775884830749</v>
      </c>
      <c r="L70" s="40">
        <f t="shared" si="39"/>
        <v>1461.1757208566644</v>
      </c>
      <c r="M70" s="40">
        <f t="shared" si="39"/>
        <v>1573.5738532302537</v>
      </c>
      <c r="N70" s="40">
        <f t="shared" si="39"/>
        <v>1685.9719856038435</v>
      </c>
      <c r="O70" s="40">
        <f t="shared" si="39"/>
        <v>1798.3701179774328</v>
      </c>
      <c r="P70" s="40">
        <f t="shared" si="39"/>
        <v>1910.7682503510223</v>
      </c>
      <c r="Q70" s="40">
        <f t="shared" si="39"/>
        <v>2023.1663827246118</v>
      </c>
      <c r="R70" s="40">
        <f t="shared" si="39"/>
        <v>2247.962647471791</v>
      </c>
      <c r="S70" s="40">
        <f t="shared" si="39"/>
        <v>2472.7589122189697</v>
      </c>
      <c r="T70" s="40">
        <f t="shared" si="39"/>
        <v>2697.5551769661497</v>
      </c>
      <c r="U70" s="40">
        <f t="shared" si="39"/>
        <v>2922.3514417133288</v>
      </c>
      <c r="V70" s="40">
        <f t="shared" si="39"/>
        <v>3147.1477064605074</v>
      </c>
      <c r="W70" s="42">
        <f t="shared" si="39"/>
        <v>3371.943971207687</v>
      </c>
    </row>
    <row r="71" spans="1:23" ht="12.75">
      <c r="A71" s="181" t="s">
        <v>4</v>
      </c>
      <c r="B71" s="130">
        <v>300</v>
      </c>
      <c r="C71" s="131">
        <f t="shared" si="23"/>
        <v>248.02709824263712</v>
      </c>
      <c r="D71" s="132">
        <f t="shared" si="23"/>
        <v>310.03387280329633</v>
      </c>
      <c r="E71" s="132">
        <f aca="true" t="shared" si="40" ref="E71:W71">E29*0.86</f>
        <v>372.04064736395566</v>
      </c>
      <c r="F71" s="132">
        <f t="shared" si="40"/>
        <v>434.04742192461487</v>
      </c>
      <c r="G71" s="132">
        <f t="shared" si="40"/>
        <v>496.05419648527425</v>
      </c>
      <c r="H71" s="132">
        <f t="shared" si="40"/>
        <v>558.0609710459335</v>
      </c>
      <c r="I71" s="132">
        <f t="shared" si="40"/>
        <v>620.0677456065927</v>
      </c>
      <c r="J71" s="132">
        <f t="shared" si="40"/>
        <v>682.074520167252</v>
      </c>
      <c r="K71" s="132">
        <f t="shared" si="40"/>
        <v>744.0812947279113</v>
      </c>
      <c r="L71" s="132">
        <f t="shared" si="40"/>
        <v>806.0880692885704</v>
      </c>
      <c r="M71" s="132">
        <f t="shared" si="40"/>
        <v>868.0948438492297</v>
      </c>
      <c r="N71" s="132">
        <f t="shared" si="40"/>
        <v>930.101618409889</v>
      </c>
      <c r="O71" s="132">
        <f t="shared" si="40"/>
        <v>992.1083929705485</v>
      </c>
      <c r="P71" s="132">
        <f t="shared" si="40"/>
        <v>1054.1151675312076</v>
      </c>
      <c r="Q71" s="132">
        <f t="shared" si="40"/>
        <v>1116.121942091867</v>
      </c>
      <c r="R71" s="132">
        <f t="shared" si="40"/>
        <v>1240.1354912131853</v>
      </c>
      <c r="S71" s="132">
        <f t="shared" si="40"/>
        <v>1364.149040334504</v>
      </c>
      <c r="T71" s="132">
        <f t="shared" si="40"/>
        <v>1488.1625894558226</v>
      </c>
      <c r="U71" s="132">
        <f t="shared" si="40"/>
        <v>1612.1761385771408</v>
      </c>
      <c r="V71" s="132">
        <f t="shared" si="40"/>
        <v>1736.1896876984595</v>
      </c>
      <c r="W71" s="133">
        <f t="shared" si="40"/>
        <v>1860.203236819778</v>
      </c>
    </row>
    <row r="72" spans="1:23" ht="12.75">
      <c r="A72" s="179"/>
      <c r="B72" s="122">
        <v>400</v>
      </c>
      <c r="C72" s="123">
        <f t="shared" si="23"/>
        <v>318.2119247497739</v>
      </c>
      <c r="D72" s="124">
        <f t="shared" si="23"/>
        <v>397.76490593721735</v>
      </c>
      <c r="E72" s="124">
        <f aca="true" t="shared" si="41" ref="E72:W72">E30*0.86</f>
        <v>477.31788712466084</v>
      </c>
      <c r="F72" s="124">
        <f t="shared" si="41"/>
        <v>556.8708683121043</v>
      </c>
      <c r="G72" s="124">
        <f t="shared" si="41"/>
        <v>636.4238494995478</v>
      </c>
      <c r="H72" s="124">
        <f t="shared" si="41"/>
        <v>715.9768306869912</v>
      </c>
      <c r="I72" s="124">
        <f t="shared" si="41"/>
        <v>795.5298118744347</v>
      </c>
      <c r="J72" s="124">
        <f t="shared" si="41"/>
        <v>875.0827930618782</v>
      </c>
      <c r="K72" s="124">
        <f t="shared" si="41"/>
        <v>954.6357742493217</v>
      </c>
      <c r="L72" s="124">
        <f t="shared" si="41"/>
        <v>1034.1887554367652</v>
      </c>
      <c r="M72" s="124">
        <f t="shared" si="41"/>
        <v>1113.7417366242087</v>
      </c>
      <c r="N72" s="124">
        <f t="shared" si="41"/>
        <v>1193.2947178116522</v>
      </c>
      <c r="O72" s="124">
        <f t="shared" si="41"/>
        <v>1272.8476989990957</v>
      </c>
      <c r="P72" s="124">
        <f t="shared" si="41"/>
        <v>1352.400680186539</v>
      </c>
      <c r="Q72" s="124">
        <f t="shared" si="41"/>
        <v>1431.9536613739824</v>
      </c>
      <c r="R72" s="124">
        <f t="shared" si="41"/>
        <v>1591.0596237488694</v>
      </c>
      <c r="S72" s="124">
        <f t="shared" si="41"/>
        <v>1750.1655861237564</v>
      </c>
      <c r="T72" s="124">
        <f t="shared" si="41"/>
        <v>1909.2715484986434</v>
      </c>
      <c r="U72" s="124">
        <f t="shared" si="41"/>
        <v>2068.3775108735304</v>
      </c>
      <c r="V72" s="124">
        <f t="shared" si="41"/>
        <v>2227.4834732484173</v>
      </c>
      <c r="W72" s="125">
        <f t="shared" si="41"/>
        <v>2386.5894356233043</v>
      </c>
    </row>
    <row r="73" spans="1:23" ht="13.5" thickBot="1">
      <c r="A73" s="179"/>
      <c r="B73" s="122">
        <v>500</v>
      </c>
      <c r="C73" s="123">
        <f t="shared" si="23"/>
        <v>384.3666055686539</v>
      </c>
      <c r="D73" s="124">
        <f t="shared" si="23"/>
        <v>480.4582569608173</v>
      </c>
      <c r="E73" s="124">
        <f aca="true" t="shared" si="42" ref="E73:W73">E31*0.86</f>
        <v>576.5499083529808</v>
      </c>
      <c r="F73" s="124">
        <f t="shared" si="42"/>
        <v>672.6415597451443</v>
      </c>
      <c r="G73" s="124">
        <f t="shared" si="42"/>
        <v>768.7332111373078</v>
      </c>
      <c r="H73" s="124">
        <f t="shared" si="42"/>
        <v>864.8248625294713</v>
      </c>
      <c r="I73" s="128">
        <f t="shared" si="42"/>
        <v>960.9165139216346</v>
      </c>
      <c r="J73" s="124">
        <f t="shared" si="42"/>
        <v>1057.0081653137981</v>
      </c>
      <c r="K73" s="124">
        <f t="shared" si="42"/>
        <v>1153.0998167059615</v>
      </c>
      <c r="L73" s="124">
        <f t="shared" si="42"/>
        <v>1249.1914680981251</v>
      </c>
      <c r="M73" s="124">
        <f t="shared" si="42"/>
        <v>1345.2831194902885</v>
      </c>
      <c r="N73" s="124">
        <f t="shared" si="42"/>
        <v>1441.3747708824521</v>
      </c>
      <c r="O73" s="124">
        <f t="shared" si="42"/>
        <v>1537.4664222746155</v>
      </c>
      <c r="P73" s="124">
        <f t="shared" si="42"/>
        <v>1633.558073666779</v>
      </c>
      <c r="Q73" s="124">
        <f t="shared" si="42"/>
        <v>1729.6497250589425</v>
      </c>
      <c r="R73" s="124">
        <f t="shared" si="42"/>
        <v>1921.8330278432693</v>
      </c>
      <c r="S73" s="124">
        <f t="shared" si="42"/>
        <v>2114.0163306275963</v>
      </c>
      <c r="T73" s="124">
        <f t="shared" si="42"/>
        <v>2306.199633411923</v>
      </c>
      <c r="U73" s="124">
        <f t="shared" si="42"/>
        <v>2498.3829361962503</v>
      </c>
      <c r="V73" s="124">
        <f t="shared" si="42"/>
        <v>2690.566238980577</v>
      </c>
      <c r="W73" s="125">
        <f t="shared" si="42"/>
        <v>2882.7495417649043</v>
      </c>
    </row>
    <row r="74" spans="1:23" ht="13.5" thickBot="1">
      <c r="A74" s="179"/>
      <c r="B74" s="122">
        <v>600</v>
      </c>
      <c r="C74" s="123">
        <f t="shared" si="23"/>
        <v>447.01460060150316</v>
      </c>
      <c r="D74" s="124">
        <f t="shared" si="23"/>
        <v>558.7682507518789</v>
      </c>
      <c r="E74" s="124">
        <f aca="true" t="shared" si="43" ref="E74:W74">E32*0.86</f>
        <v>670.5219009022546</v>
      </c>
      <c r="F74" s="124">
        <f t="shared" si="43"/>
        <v>782.2755510526305</v>
      </c>
      <c r="G74" s="124">
        <f t="shared" si="43"/>
        <v>894.0292012030063</v>
      </c>
      <c r="H74" s="134">
        <f t="shared" si="43"/>
        <v>1005.7828513533822</v>
      </c>
      <c r="I74" s="135">
        <f t="shared" si="43"/>
        <v>1117.5365015037578</v>
      </c>
      <c r="J74" s="136">
        <f t="shared" si="43"/>
        <v>1229.2901516541338</v>
      </c>
      <c r="K74" s="124">
        <f t="shared" si="43"/>
        <v>1341.0438018045093</v>
      </c>
      <c r="L74" s="124">
        <f t="shared" si="43"/>
        <v>1452.7974519548852</v>
      </c>
      <c r="M74" s="124">
        <f t="shared" si="43"/>
        <v>1564.551102105261</v>
      </c>
      <c r="N74" s="124">
        <f t="shared" si="43"/>
        <v>1676.3047522556367</v>
      </c>
      <c r="O74" s="124">
        <f t="shared" si="43"/>
        <v>1788.0584024060126</v>
      </c>
      <c r="P74" s="124">
        <f t="shared" si="43"/>
        <v>1899.8120525563884</v>
      </c>
      <c r="Q74" s="124">
        <f t="shared" si="43"/>
        <v>2011.5657027067643</v>
      </c>
      <c r="R74" s="124">
        <f t="shared" si="43"/>
        <v>2235.0730030075156</v>
      </c>
      <c r="S74" s="124">
        <f t="shared" si="43"/>
        <v>2458.5803033082675</v>
      </c>
      <c r="T74" s="124">
        <f t="shared" si="43"/>
        <v>2682.0876036090185</v>
      </c>
      <c r="U74" s="124">
        <f t="shared" si="43"/>
        <v>2905.5949039097704</v>
      </c>
      <c r="V74" s="124">
        <f t="shared" si="43"/>
        <v>3129.102204210522</v>
      </c>
      <c r="W74" s="125">
        <f t="shared" si="43"/>
        <v>3352.6095045112734</v>
      </c>
    </row>
    <row r="75" spans="1:23" ht="12.75">
      <c r="A75" s="179"/>
      <c r="B75" s="122">
        <v>750</v>
      </c>
      <c r="C75" s="123">
        <f t="shared" si="23"/>
        <v>535.0926594152311</v>
      </c>
      <c r="D75" s="124">
        <f t="shared" si="23"/>
        <v>668.8658242690387</v>
      </c>
      <c r="E75" s="124">
        <f aca="true" t="shared" si="44" ref="E75:W75">E33*0.86</f>
        <v>802.6389891228466</v>
      </c>
      <c r="F75" s="124">
        <f t="shared" si="44"/>
        <v>936.4121539766544</v>
      </c>
      <c r="G75" s="124">
        <f t="shared" si="44"/>
        <v>1070.1853188304622</v>
      </c>
      <c r="H75" s="124">
        <f t="shared" si="44"/>
        <v>1203.9584836842696</v>
      </c>
      <c r="I75" s="120">
        <f t="shared" si="44"/>
        <v>1337.7316485380775</v>
      </c>
      <c r="J75" s="124">
        <f t="shared" si="44"/>
        <v>1471.5048133918854</v>
      </c>
      <c r="K75" s="124">
        <f t="shared" si="44"/>
        <v>1605.2779782456932</v>
      </c>
      <c r="L75" s="124">
        <f t="shared" si="44"/>
        <v>1739.051143099501</v>
      </c>
      <c r="M75" s="124">
        <f t="shared" si="44"/>
        <v>1872.8243079533088</v>
      </c>
      <c r="N75" s="124">
        <f t="shared" si="44"/>
        <v>2006.5974728071162</v>
      </c>
      <c r="O75" s="124">
        <f t="shared" si="44"/>
        <v>2140.3706376609243</v>
      </c>
      <c r="P75" s="124">
        <f t="shared" si="44"/>
        <v>2274.143802514732</v>
      </c>
      <c r="Q75" s="124">
        <f t="shared" si="44"/>
        <v>2407.916967368539</v>
      </c>
      <c r="R75" s="124">
        <f t="shared" si="44"/>
        <v>2675.463297076155</v>
      </c>
      <c r="S75" s="124">
        <f t="shared" si="44"/>
        <v>2943.0096267837707</v>
      </c>
      <c r="T75" s="124">
        <f t="shared" si="44"/>
        <v>3210.5559564913865</v>
      </c>
      <c r="U75" s="124">
        <f t="shared" si="44"/>
        <v>3478.102286199002</v>
      </c>
      <c r="V75" s="124">
        <f t="shared" si="44"/>
        <v>3745.6486159066176</v>
      </c>
      <c r="W75" s="125">
        <f t="shared" si="44"/>
        <v>4013.1949456142324</v>
      </c>
    </row>
    <row r="76" spans="1:23" ht="13.5" thickBot="1">
      <c r="A76" s="182"/>
      <c r="B76" s="137">
        <v>900</v>
      </c>
      <c r="C76" s="138">
        <f t="shared" si="23"/>
        <v>616.6306278287581</v>
      </c>
      <c r="D76" s="139">
        <f t="shared" si="23"/>
        <v>770.7882847859476</v>
      </c>
      <c r="E76" s="139">
        <f aca="true" t="shared" si="45" ref="E76:W76">E34*0.86</f>
        <v>924.9459417431372</v>
      </c>
      <c r="F76" s="139">
        <f t="shared" si="45"/>
        <v>1079.1035987003263</v>
      </c>
      <c r="G76" s="139">
        <f t="shared" si="45"/>
        <v>1233.2612556575161</v>
      </c>
      <c r="H76" s="139">
        <f t="shared" si="45"/>
        <v>1387.4189126147053</v>
      </c>
      <c r="I76" s="139">
        <f t="shared" si="45"/>
        <v>1541.576569571895</v>
      </c>
      <c r="J76" s="139">
        <f t="shared" si="45"/>
        <v>1695.7342265290845</v>
      </c>
      <c r="K76" s="139">
        <f t="shared" si="45"/>
        <v>1849.8918834862743</v>
      </c>
      <c r="L76" s="139">
        <f t="shared" si="45"/>
        <v>2004.0495404434635</v>
      </c>
      <c r="M76" s="139">
        <f t="shared" si="45"/>
        <v>2158.2071974006526</v>
      </c>
      <c r="N76" s="139">
        <f t="shared" si="45"/>
        <v>2312.3648543578424</v>
      </c>
      <c r="O76" s="139">
        <f t="shared" si="45"/>
        <v>2466.5225113150323</v>
      </c>
      <c r="P76" s="139">
        <f t="shared" si="45"/>
        <v>2620.6801682722216</v>
      </c>
      <c r="Q76" s="139">
        <f t="shared" si="45"/>
        <v>2774.8378252294106</v>
      </c>
      <c r="R76" s="139">
        <f t="shared" si="45"/>
        <v>3083.15313914379</v>
      </c>
      <c r="S76" s="139">
        <f t="shared" si="45"/>
        <v>3391.468453058169</v>
      </c>
      <c r="T76" s="139">
        <f t="shared" si="45"/>
        <v>3699.7837669725486</v>
      </c>
      <c r="U76" s="139">
        <f t="shared" si="45"/>
        <v>4008.099080886927</v>
      </c>
      <c r="V76" s="139">
        <f t="shared" si="45"/>
        <v>4316.414394801305</v>
      </c>
      <c r="W76" s="140">
        <f t="shared" si="45"/>
        <v>4624.729708715685</v>
      </c>
    </row>
    <row r="77" spans="1:23" ht="12.75">
      <c r="A77" s="183" t="s">
        <v>5</v>
      </c>
      <c r="B77" s="21">
        <v>300</v>
      </c>
      <c r="C77" s="52">
        <f t="shared" si="23"/>
        <v>364.2869501599431</v>
      </c>
      <c r="D77" s="32">
        <f t="shared" si="23"/>
        <v>455.3586876999289</v>
      </c>
      <c r="E77" s="32">
        <f aca="true" t="shared" si="46" ref="E77:W77">E35*0.86</f>
        <v>546.4304252399147</v>
      </c>
      <c r="F77" s="32">
        <f t="shared" si="46"/>
        <v>637.5021627799005</v>
      </c>
      <c r="G77" s="32">
        <f t="shared" si="46"/>
        <v>728.5739003198862</v>
      </c>
      <c r="H77" s="32">
        <f t="shared" si="46"/>
        <v>819.6456378598721</v>
      </c>
      <c r="I77" s="32">
        <f t="shared" si="46"/>
        <v>910.7173753998578</v>
      </c>
      <c r="J77" s="32">
        <f t="shared" si="46"/>
        <v>1001.7891129398437</v>
      </c>
      <c r="K77" s="32">
        <f t="shared" si="46"/>
        <v>1092.8608504798294</v>
      </c>
      <c r="L77" s="32">
        <f t="shared" si="46"/>
        <v>1183.932588019815</v>
      </c>
      <c r="M77" s="32">
        <f t="shared" si="46"/>
        <v>1275.004325559801</v>
      </c>
      <c r="N77" s="32">
        <f t="shared" si="46"/>
        <v>1366.0760630997866</v>
      </c>
      <c r="O77" s="32">
        <f t="shared" si="46"/>
        <v>1457.1478006397724</v>
      </c>
      <c r="P77" s="32">
        <f t="shared" si="46"/>
        <v>1548.2195381797583</v>
      </c>
      <c r="Q77" s="32">
        <f t="shared" si="46"/>
        <v>1639.2912757197441</v>
      </c>
      <c r="R77" s="32">
        <f t="shared" si="46"/>
        <v>1821.4347507997156</v>
      </c>
      <c r="S77" s="32">
        <f t="shared" si="46"/>
        <v>2003.5782258796874</v>
      </c>
      <c r="T77" s="32">
        <f t="shared" si="46"/>
        <v>2185.721700959659</v>
      </c>
      <c r="U77" s="32">
        <f t="shared" si="46"/>
        <v>2367.86517603963</v>
      </c>
      <c r="V77" s="32">
        <f t="shared" si="46"/>
        <v>2550.008651119602</v>
      </c>
      <c r="W77" s="34">
        <f t="shared" si="46"/>
        <v>2732.152126199573</v>
      </c>
    </row>
    <row r="78" spans="1:23" ht="12.75">
      <c r="A78" s="184"/>
      <c r="B78" s="22">
        <v>400</v>
      </c>
      <c r="C78" s="53">
        <f t="shared" si="23"/>
        <v>461.97630277067515</v>
      </c>
      <c r="D78" s="36">
        <f t="shared" si="23"/>
        <v>577.4703784633439</v>
      </c>
      <c r="E78" s="36">
        <f aca="true" t="shared" si="47" ref="E78:W78">E36*0.86</f>
        <v>692.9644541560127</v>
      </c>
      <c r="F78" s="36">
        <f t="shared" si="47"/>
        <v>808.4585298486813</v>
      </c>
      <c r="G78" s="36">
        <f t="shared" si="47"/>
        <v>923.9526055413503</v>
      </c>
      <c r="H78" s="36">
        <f t="shared" si="47"/>
        <v>1039.4466812340188</v>
      </c>
      <c r="I78" s="36">
        <f t="shared" si="47"/>
        <v>1154.9407569266878</v>
      </c>
      <c r="J78" s="36">
        <f t="shared" si="47"/>
        <v>1270.4348326193565</v>
      </c>
      <c r="K78" s="36">
        <f t="shared" si="47"/>
        <v>1385.9289083120254</v>
      </c>
      <c r="L78" s="36">
        <f t="shared" si="47"/>
        <v>1501.4229840046942</v>
      </c>
      <c r="M78" s="36">
        <f t="shared" si="47"/>
        <v>1616.9170596973627</v>
      </c>
      <c r="N78" s="36">
        <f t="shared" si="47"/>
        <v>1732.4111353900316</v>
      </c>
      <c r="O78" s="36">
        <f t="shared" si="47"/>
        <v>1847.9052110827006</v>
      </c>
      <c r="P78" s="36">
        <f t="shared" si="47"/>
        <v>1963.3992867753693</v>
      </c>
      <c r="Q78" s="36">
        <f t="shared" si="47"/>
        <v>2078.8933624680376</v>
      </c>
      <c r="R78" s="36">
        <f t="shared" si="47"/>
        <v>2309.8815138533755</v>
      </c>
      <c r="S78" s="36">
        <f t="shared" si="47"/>
        <v>2540.869665238713</v>
      </c>
      <c r="T78" s="36">
        <f t="shared" si="47"/>
        <v>2771.857816624051</v>
      </c>
      <c r="U78" s="36">
        <f t="shared" si="47"/>
        <v>3002.8459680093883</v>
      </c>
      <c r="V78" s="36">
        <f t="shared" si="47"/>
        <v>3233.8341193947253</v>
      </c>
      <c r="W78" s="38">
        <f t="shared" si="47"/>
        <v>3464.8222707800633</v>
      </c>
    </row>
    <row r="79" spans="1:23" ht="12.75">
      <c r="A79" s="184"/>
      <c r="B79" s="22">
        <v>500</v>
      </c>
      <c r="C79" s="53">
        <f t="shared" si="23"/>
        <v>553.809490139346</v>
      </c>
      <c r="D79" s="36">
        <f t="shared" si="23"/>
        <v>692.2618626741825</v>
      </c>
      <c r="E79" s="36">
        <f aca="true" t="shared" si="48" ref="E79:W79">E37*0.86</f>
        <v>830.7142352090189</v>
      </c>
      <c r="F79" s="36">
        <f t="shared" si="48"/>
        <v>969.1666077438554</v>
      </c>
      <c r="G79" s="36">
        <f t="shared" si="48"/>
        <v>1107.618980278692</v>
      </c>
      <c r="H79" s="36">
        <f t="shared" si="48"/>
        <v>1246.0713528135284</v>
      </c>
      <c r="I79" s="36">
        <f t="shared" si="48"/>
        <v>1384.523725348365</v>
      </c>
      <c r="J79" s="36">
        <f t="shared" si="48"/>
        <v>1522.9760978832014</v>
      </c>
      <c r="K79" s="36">
        <f t="shared" si="48"/>
        <v>1661.4284704180377</v>
      </c>
      <c r="L79" s="36">
        <f t="shared" si="48"/>
        <v>1799.8808429528742</v>
      </c>
      <c r="M79" s="36">
        <f t="shared" si="48"/>
        <v>1938.3332154877107</v>
      </c>
      <c r="N79" s="36">
        <f t="shared" si="48"/>
        <v>2076.7855880225475</v>
      </c>
      <c r="O79" s="36">
        <f t="shared" si="48"/>
        <v>2215.237960557384</v>
      </c>
      <c r="P79" s="36">
        <f t="shared" si="48"/>
        <v>2353.6903330922205</v>
      </c>
      <c r="Q79" s="36">
        <f t="shared" si="48"/>
        <v>2492.142705627057</v>
      </c>
      <c r="R79" s="36">
        <f t="shared" si="48"/>
        <v>2769.04745069673</v>
      </c>
      <c r="S79" s="36">
        <f t="shared" si="48"/>
        <v>3045.952195766403</v>
      </c>
      <c r="T79" s="36">
        <f t="shared" si="48"/>
        <v>3322.8569408360754</v>
      </c>
      <c r="U79" s="36">
        <f t="shared" si="48"/>
        <v>3599.7616859057484</v>
      </c>
      <c r="V79" s="36">
        <f t="shared" si="48"/>
        <v>3876.6664309754215</v>
      </c>
      <c r="W79" s="38">
        <f t="shared" si="48"/>
        <v>4153.571176045095</v>
      </c>
    </row>
    <row r="80" spans="1:23" ht="12.75">
      <c r="A80" s="184"/>
      <c r="B80" s="22">
        <v>600</v>
      </c>
      <c r="C80" s="53">
        <f t="shared" si="23"/>
        <v>641.3432994151511</v>
      </c>
      <c r="D80" s="36">
        <f t="shared" si="23"/>
        <v>801.679124268939</v>
      </c>
      <c r="E80" s="36">
        <f aca="true" t="shared" si="49" ref="E80:W80">E38*0.86</f>
        <v>962.0149491227268</v>
      </c>
      <c r="F80" s="36">
        <f t="shared" si="49"/>
        <v>1122.3507739765146</v>
      </c>
      <c r="G80" s="36">
        <f t="shared" si="49"/>
        <v>1282.6865988303023</v>
      </c>
      <c r="H80" s="36">
        <f t="shared" si="49"/>
        <v>1443.0224236840902</v>
      </c>
      <c r="I80" s="36">
        <f t="shared" si="49"/>
        <v>1603.358248537878</v>
      </c>
      <c r="J80" s="36">
        <f t="shared" si="49"/>
        <v>1763.6940733916658</v>
      </c>
      <c r="K80" s="36">
        <f t="shared" si="49"/>
        <v>1924.0298982454535</v>
      </c>
      <c r="L80" s="36">
        <f t="shared" si="49"/>
        <v>2084.365723099241</v>
      </c>
      <c r="M80" s="36">
        <f t="shared" si="49"/>
        <v>2244.701547953029</v>
      </c>
      <c r="N80" s="36">
        <f t="shared" si="49"/>
        <v>2405.037372806817</v>
      </c>
      <c r="O80" s="36">
        <f t="shared" si="49"/>
        <v>2565.3731976606045</v>
      </c>
      <c r="P80" s="36">
        <f t="shared" si="49"/>
        <v>2725.7090225143925</v>
      </c>
      <c r="Q80" s="36">
        <f t="shared" si="49"/>
        <v>2886.0448473681804</v>
      </c>
      <c r="R80" s="36">
        <f t="shared" si="49"/>
        <v>3206.716497075756</v>
      </c>
      <c r="S80" s="36">
        <f t="shared" si="49"/>
        <v>3527.3881467833316</v>
      </c>
      <c r="T80" s="36">
        <f t="shared" si="49"/>
        <v>3848.059796490907</v>
      </c>
      <c r="U80" s="36">
        <f t="shared" si="49"/>
        <v>4168.731446198482</v>
      </c>
      <c r="V80" s="36">
        <f t="shared" si="49"/>
        <v>4489.403095906058</v>
      </c>
      <c r="W80" s="38">
        <f t="shared" si="49"/>
        <v>4810.074745613634</v>
      </c>
    </row>
    <row r="81" spans="1:23" ht="12.75">
      <c r="A81" s="184"/>
      <c r="B81" s="22">
        <v>750</v>
      </c>
      <c r="C81" s="53">
        <f t="shared" si="23"/>
        <v>764.4005935071604</v>
      </c>
      <c r="D81" s="36">
        <f t="shared" si="23"/>
        <v>955.5007418839506</v>
      </c>
      <c r="E81" s="36">
        <f aca="true" t="shared" si="50" ref="E81:W81">E39*0.86</f>
        <v>1146.6008902607407</v>
      </c>
      <c r="F81" s="36">
        <f t="shared" si="50"/>
        <v>1337.7010386375307</v>
      </c>
      <c r="G81" s="36">
        <f t="shared" si="50"/>
        <v>1528.8011870143207</v>
      </c>
      <c r="H81" s="36">
        <f t="shared" si="50"/>
        <v>1719.901335391111</v>
      </c>
      <c r="I81" s="36">
        <f t="shared" si="50"/>
        <v>1911.0014837679012</v>
      </c>
      <c r="J81" s="36">
        <f t="shared" si="50"/>
        <v>2102.101632144691</v>
      </c>
      <c r="K81" s="36">
        <f t="shared" si="50"/>
        <v>2293.2017805214814</v>
      </c>
      <c r="L81" s="36">
        <f t="shared" si="50"/>
        <v>2484.3019288982714</v>
      </c>
      <c r="M81" s="36">
        <f t="shared" si="50"/>
        <v>2675.4020772750614</v>
      </c>
      <c r="N81" s="36">
        <f t="shared" si="50"/>
        <v>2866.5022256518514</v>
      </c>
      <c r="O81" s="36">
        <f t="shared" si="50"/>
        <v>3057.6023740286414</v>
      </c>
      <c r="P81" s="36">
        <f t="shared" si="50"/>
        <v>3248.702522405432</v>
      </c>
      <c r="Q81" s="36">
        <f t="shared" si="50"/>
        <v>3439.802670782222</v>
      </c>
      <c r="R81" s="36">
        <f t="shared" si="50"/>
        <v>3822.0029675358023</v>
      </c>
      <c r="S81" s="36">
        <f t="shared" si="50"/>
        <v>4204.203264289382</v>
      </c>
      <c r="T81" s="36">
        <f t="shared" si="50"/>
        <v>4586.403561042963</v>
      </c>
      <c r="U81" s="36">
        <f t="shared" si="50"/>
        <v>4968.603857796543</v>
      </c>
      <c r="V81" s="36">
        <f t="shared" si="50"/>
        <v>5350.804154550123</v>
      </c>
      <c r="W81" s="38">
        <f t="shared" si="50"/>
        <v>5733.004451303703</v>
      </c>
    </row>
    <row r="82" spans="1:23" ht="13.5" thickBot="1">
      <c r="A82" s="185"/>
      <c r="B82" s="23">
        <v>900</v>
      </c>
      <c r="C82" s="54">
        <f t="shared" si="23"/>
        <v>879.6243845340426</v>
      </c>
      <c r="D82" s="40">
        <f t="shared" si="23"/>
        <v>1099.5304806675533</v>
      </c>
      <c r="E82" s="40">
        <f aca="true" t="shared" si="51" ref="E82:W82">E40*0.86</f>
        <v>1319.4365768010641</v>
      </c>
      <c r="F82" s="40">
        <f t="shared" si="51"/>
        <v>1539.3426729345747</v>
      </c>
      <c r="G82" s="40">
        <f t="shared" si="51"/>
        <v>1759.2487690680853</v>
      </c>
      <c r="H82" s="40">
        <f t="shared" si="51"/>
        <v>1979.154865201596</v>
      </c>
      <c r="I82" s="50">
        <f t="shared" si="51"/>
        <v>2199.0609613351066</v>
      </c>
      <c r="J82" s="40">
        <f t="shared" si="51"/>
        <v>2418.9670574686174</v>
      </c>
      <c r="K82" s="40">
        <f t="shared" si="51"/>
        <v>2638.8731536021282</v>
      </c>
      <c r="L82" s="40">
        <f t="shared" si="51"/>
        <v>2858.779249735639</v>
      </c>
      <c r="M82" s="40">
        <f t="shared" si="51"/>
        <v>3078.6853458691494</v>
      </c>
      <c r="N82" s="40">
        <f t="shared" si="51"/>
        <v>3298.59144200266</v>
      </c>
      <c r="O82" s="40">
        <f t="shared" si="51"/>
        <v>3518.4975381361705</v>
      </c>
      <c r="P82" s="40">
        <f t="shared" si="51"/>
        <v>3738.4036342696813</v>
      </c>
      <c r="Q82" s="40">
        <f t="shared" si="51"/>
        <v>3958.309730403192</v>
      </c>
      <c r="R82" s="40">
        <f t="shared" si="51"/>
        <v>4398.121922670213</v>
      </c>
      <c r="S82" s="40">
        <f t="shared" si="51"/>
        <v>4837.934114937235</v>
      </c>
      <c r="T82" s="40">
        <f t="shared" si="51"/>
        <v>5277.7463072042565</v>
      </c>
      <c r="U82" s="40">
        <f t="shared" si="51"/>
        <v>5717.558499471278</v>
      </c>
      <c r="V82" s="40">
        <f t="shared" si="51"/>
        <v>6157.370691738299</v>
      </c>
      <c r="W82" s="42">
        <f t="shared" si="51"/>
        <v>6597.18288400532</v>
      </c>
    </row>
    <row r="83" ht="12.75">
      <c r="A83" s="1" t="s">
        <v>11</v>
      </c>
    </row>
    <row r="86" ht="13.5" thickBot="1"/>
    <row r="87" spans="1:19" ht="6.75" customHeight="1">
      <c r="A87" s="150" t="s">
        <v>19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2"/>
    </row>
    <row r="88" spans="1:19" ht="12.75">
      <c r="A88" s="153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5"/>
    </row>
    <row r="89" spans="1:19" ht="6.75" customHeight="1" thickBot="1">
      <c r="A89" s="156"/>
      <c r="B89" s="154"/>
      <c r="C89" s="157"/>
      <c r="D89" s="157"/>
      <c r="E89" s="157"/>
      <c r="F89" s="157"/>
      <c r="G89" s="157"/>
      <c r="H89" s="157"/>
      <c r="I89" s="157"/>
      <c r="J89" s="157"/>
      <c r="K89" s="154"/>
      <c r="L89" s="157"/>
      <c r="M89" s="157"/>
      <c r="N89" s="157"/>
      <c r="O89" s="157"/>
      <c r="P89" s="157"/>
      <c r="Q89" s="157"/>
      <c r="R89" s="157"/>
      <c r="S89" s="158"/>
    </row>
    <row r="90" spans="1:19" ht="12.75">
      <c r="A90" s="159" t="s">
        <v>0</v>
      </c>
      <c r="B90" s="162" t="s">
        <v>7</v>
      </c>
      <c r="C90" s="171" t="s">
        <v>14</v>
      </c>
      <c r="D90" s="170" t="s">
        <v>9</v>
      </c>
      <c r="E90" s="165"/>
      <c r="F90" s="165"/>
      <c r="G90" s="165"/>
      <c r="H90" s="165"/>
      <c r="I90" s="165"/>
      <c r="J90" s="165"/>
      <c r="K90" s="165"/>
      <c r="L90" s="159" t="s">
        <v>16</v>
      </c>
      <c r="M90" s="165"/>
      <c r="N90" s="165"/>
      <c r="O90" s="165"/>
      <c r="P90" s="165"/>
      <c r="Q90" s="165"/>
      <c r="R90" s="165"/>
      <c r="S90" s="166"/>
    </row>
    <row r="91" spans="1:19" ht="12.75">
      <c r="A91" s="160"/>
      <c r="B91" s="163"/>
      <c r="C91" s="172"/>
      <c r="D91" s="169" t="s">
        <v>10</v>
      </c>
      <c r="E91" s="167"/>
      <c r="F91" s="167"/>
      <c r="G91" s="167"/>
      <c r="H91" s="167"/>
      <c r="I91" s="167"/>
      <c r="J91" s="167"/>
      <c r="K91" s="167"/>
      <c r="L91" s="160" t="s">
        <v>10</v>
      </c>
      <c r="M91" s="167"/>
      <c r="N91" s="167"/>
      <c r="O91" s="167"/>
      <c r="P91" s="167"/>
      <c r="Q91" s="167"/>
      <c r="R91" s="167"/>
      <c r="S91" s="168"/>
    </row>
    <row r="92" spans="1:19" ht="13.5" thickBot="1">
      <c r="A92" s="161"/>
      <c r="B92" s="164"/>
      <c r="C92" s="173"/>
      <c r="D92" s="87">
        <v>10</v>
      </c>
      <c r="E92" s="88">
        <v>12</v>
      </c>
      <c r="F92" s="88">
        <v>15</v>
      </c>
      <c r="G92" s="88">
        <v>18</v>
      </c>
      <c r="H92" s="88">
        <v>20</v>
      </c>
      <c r="I92" s="88">
        <v>22</v>
      </c>
      <c r="J92" s="88">
        <v>24</v>
      </c>
      <c r="K92" s="89">
        <v>26</v>
      </c>
      <c r="L92" s="90">
        <v>10</v>
      </c>
      <c r="M92" s="88">
        <v>12</v>
      </c>
      <c r="N92" s="88">
        <v>15</v>
      </c>
      <c r="O92" s="88">
        <v>18</v>
      </c>
      <c r="P92" s="88">
        <v>20</v>
      </c>
      <c r="Q92" s="88">
        <v>22</v>
      </c>
      <c r="R92" s="88">
        <v>24</v>
      </c>
      <c r="S92" s="91">
        <v>26</v>
      </c>
    </row>
    <row r="93" spans="1:19" ht="12.75">
      <c r="A93" s="186" t="s">
        <v>3</v>
      </c>
      <c r="B93" s="2">
        <v>300</v>
      </c>
      <c r="C93" s="5">
        <v>1.2733</v>
      </c>
      <c r="D93" s="55">
        <f>$H93/((70-20)/(((75+65)/2)-10))^$C93</f>
        <v>392.26708632391455</v>
      </c>
      <c r="E93" s="32">
        <f>$H93/((70-20)/(((75+65)/2)-12))^$C93</f>
        <v>375.6944216915478</v>
      </c>
      <c r="F93" s="32">
        <f>$H93/((70-20)/(((75+65)/2)-15))^$C93</f>
        <v>351.12818777289317</v>
      </c>
      <c r="G93" s="32">
        <f>$H93/((70-20)/(((75+65)/2)-18))^$C93</f>
        <v>326.9256078995372</v>
      </c>
      <c r="H93" s="56">
        <v>311</v>
      </c>
      <c r="I93" s="32">
        <f>$H93/((70-20)/(((75+65)/2)-22))^$C93</f>
        <v>295.24758234910917</v>
      </c>
      <c r="J93" s="32">
        <f>$H93/((70-20)/(((75+65)/2)-24))^$C93</f>
        <v>279.6735722024007</v>
      </c>
      <c r="K93" s="57">
        <f>$H93/((70-20)/(((75+65)/2)-26))^$C93</f>
        <v>264.28357654500087</v>
      </c>
      <c r="L93" s="55">
        <f>$H93/((70-20)/(((90+70)/2)-10))^$C93</f>
        <v>477.3371292064561</v>
      </c>
      <c r="M93" s="33">
        <f>$H93/((70-20)/(((90+70)/2)-12))^$C93</f>
        <v>460.0398795357501</v>
      </c>
      <c r="N93" s="33">
        <f>$H93/((70-20)/(((90+70)/2)-15))^$C93</f>
        <v>434.35463428719567</v>
      </c>
      <c r="O93" s="33">
        <f>$H93/((70-20)/(((90+70)/2)-18))^$C93</f>
        <v>408.9914420928339</v>
      </c>
      <c r="P93" s="33">
        <f>$H93/((70-20)/(((90+70)/2)-20))^$C93</f>
        <v>392.26708632391455</v>
      </c>
      <c r="Q93" s="33">
        <f>$H93/((70-20)/(((90+70)/2)-22))^$C93</f>
        <v>375.6944216915478</v>
      </c>
      <c r="R93" s="33">
        <f>$H93/((70-20)/(((90+70)/2)-24))^$C93</f>
        <v>359.2772329802235</v>
      </c>
      <c r="S93" s="58">
        <f>$H93/((70-20)/(((90+70)/2)-26))^$C93</f>
        <v>343.0195373877375</v>
      </c>
    </row>
    <row r="94" spans="1:19" ht="12.75">
      <c r="A94" s="187"/>
      <c r="B94" s="3">
        <v>400</v>
      </c>
      <c r="C94" s="6">
        <v>1.2821</v>
      </c>
      <c r="D94" s="53">
        <f aca="true" t="shared" si="52" ref="D94:D122">$H94/((70-20)/(((75+65)/2)-10))^$C94</f>
        <v>500.280368976299</v>
      </c>
      <c r="E94" s="36">
        <f aca="true" t="shared" si="53" ref="E94:E122">$H94/((70-20)/(((75+65)/2)-12))^$C94</f>
        <v>479.00139025434953</v>
      </c>
      <c r="F94" s="36">
        <f aca="true" t="shared" si="54" ref="F94:F122">$H94/((70-20)/(((75+65)/2)-15))^$C94</f>
        <v>447.47084859188976</v>
      </c>
      <c r="G94" s="36">
        <f aca="true" t="shared" si="55" ref="G94:G122">$H94/((70-20)/(((75+65)/2)-18))^$C94</f>
        <v>416.4219660322526</v>
      </c>
      <c r="H94" s="59">
        <v>396</v>
      </c>
      <c r="I94" s="36">
        <f aca="true" t="shared" si="56" ref="I94:I122">$H94/((70-20)/(((75+65)/2)-22))^$C94</f>
        <v>375.8072323784354</v>
      </c>
      <c r="J94" s="36">
        <f aca="true" t="shared" si="57" ref="J94:J122">$H94/((70-20)/(((75+65)/2)-24))^$C94</f>
        <v>355.85048277791003</v>
      </c>
      <c r="K94" s="60">
        <f aca="true" t="shared" si="58" ref="K94:K122">$H94/((70-20)/(((75+65)/2)-26))^$C94</f>
        <v>336.1370775420428</v>
      </c>
      <c r="L94" s="61">
        <f aca="true" t="shared" si="59" ref="L94:L122">$H94/((70-20)/(((90+70)/2)-10))^$C94</f>
        <v>609.6013785839789</v>
      </c>
      <c r="M94" s="36">
        <f aca="true" t="shared" si="60" ref="M94:M122">$H94/((70-20)/(((90+70)/2)-12))^$C94</f>
        <v>587.3614243807494</v>
      </c>
      <c r="N94" s="36">
        <f aca="true" t="shared" si="61" ref="N94:N122">$H94/((70-20)/(((90+70)/2)-15))^$C94</f>
        <v>554.347327213401</v>
      </c>
      <c r="O94" s="36">
        <f aca="true" t="shared" si="62" ref="O94:O122">$H94/((70-20)/(((90+70)/2)-18))^$C94</f>
        <v>521.7604168970283</v>
      </c>
      <c r="P94" s="59">
        <f aca="true" t="shared" si="63" ref="P94:P122">$H94/((70-20)/(((90+70)/2)-20))^$C94</f>
        <v>500.280368976299</v>
      </c>
      <c r="Q94" s="36">
        <f aca="true" t="shared" si="64" ref="Q94:Q122">$H94/((70-20)/(((90+70)/2)-22))^$C94</f>
        <v>479.00139025434953</v>
      </c>
      <c r="R94" s="36">
        <f aca="true" t="shared" si="65" ref="R94:R122">$H94/((70-20)/(((90+70)/2)-24))^$C94</f>
        <v>457.9284360257943</v>
      </c>
      <c r="S94" s="38">
        <f aca="true" t="shared" si="66" ref="S94:S122">$H94/((70-20)/(((90+70)/2)-26))^$C94</f>
        <v>437.06676427834986</v>
      </c>
    </row>
    <row r="95" spans="1:19" ht="12.75">
      <c r="A95" s="187"/>
      <c r="B95" s="3">
        <v>500</v>
      </c>
      <c r="C95" s="6">
        <v>1.2909</v>
      </c>
      <c r="D95" s="53">
        <f t="shared" si="52"/>
        <v>607.3741550455028</v>
      </c>
      <c r="E95" s="36">
        <f t="shared" si="53"/>
        <v>581.366570684551</v>
      </c>
      <c r="F95" s="36">
        <f t="shared" si="54"/>
        <v>542.8440158356126</v>
      </c>
      <c r="G95" s="36">
        <f t="shared" si="55"/>
        <v>504.9281401974438</v>
      </c>
      <c r="H95" s="59">
        <v>480</v>
      </c>
      <c r="I95" s="36">
        <f t="shared" si="56"/>
        <v>455.3603079483473</v>
      </c>
      <c r="J95" s="36">
        <f t="shared" si="57"/>
        <v>431.01753982377653</v>
      </c>
      <c r="K95" s="60">
        <f t="shared" si="58"/>
        <v>406.980797858123</v>
      </c>
      <c r="L95" s="53">
        <f t="shared" si="59"/>
        <v>741.1018862493402</v>
      </c>
      <c r="M95" s="36">
        <f t="shared" si="60"/>
        <v>713.8822999956845</v>
      </c>
      <c r="N95" s="36">
        <f t="shared" si="61"/>
        <v>673.4893163896645</v>
      </c>
      <c r="O95" s="36">
        <f t="shared" si="62"/>
        <v>633.6351932434419</v>
      </c>
      <c r="P95" s="59">
        <f t="shared" si="63"/>
        <v>607.3741550455028</v>
      </c>
      <c r="Q95" s="36">
        <f t="shared" si="64"/>
        <v>581.366570684551</v>
      </c>
      <c r="R95" s="36">
        <f t="shared" si="65"/>
        <v>555.6186089582926</v>
      </c>
      <c r="S95" s="38">
        <f t="shared" si="66"/>
        <v>530.1368134953391</v>
      </c>
    </row>
    <row r="96" spans="1:19" ht="12.75">
      <c r="A96" s="187"/>
      <c r="B96" s="3">
        <v>600</v>
      </c>
      <c r="C96" s="6">
        <v>1.2996</v>
      </c>
      <c r="D96" s="53">
        <f t="shared" si="52"/>
        <v>717.3322866006091</v>
      </c>
      <c r="E96" s="36">
        <f t="shared" si="53"/>
        <v>686.4138439223398</v>
      </c>
      <c r="F96" s="36">
        <f t="shared" si="54"/>
        <v>640.6345617518966</v>
      </c>
      <c r="G96" s="36">
        <f t="shared" si="55"/>
        <v>595.597627257814</v>
      </c>
      <c r="H96" s="59">
        <v>566</v>
      </c>
      <c r="I96" s="36">
        <f t="shared" si="56"/>
        <v>536.7550333246761</v>
      </c>
      <c r="J96" s="36">
        <f t="shared" si="57"/>
        <v>507.87296084437446</v>
      </c>
      <c r="K96" s="60">
        <f t="shared" si="58"/>
        <v>479.36476855325543</v>
      </c>
      <c r="L96" s="53">
        <f t="shared" si="59"/>
        <v>876.444512780697</v>
      </c>
      <c r="M96" s="36">
        <f t="shared" si="60"/>
        <v>844.0411032941709</v>
      </c>
      <c r="N96" s="36">
        <f t="shared" si="61"/>
        <v>795.9709389372642</v>
      </c>
      <c r="O96" s="36">
        <f t="shared" si="62"/>
        <v>748.5610975287781</v>
      </c>
      <c r="P96" s="59">
        <f t="shared" si="63"/>
        <v>717.3322866006091</v>
      </c>
      <c r="Q96" s="36">
        <f t="shared" si="64"/>
        <v>686.4138439223398</v>
      </c>
      <c r="R96" s="36">
        <f t="shared" si="65"/>
        <v>655.8132297295554</v>
      </c>
      <c r="S96" s="38">
        <f t="shared" si="66"/>
        <v>625.5383551825415</v>
      </c>
    </row>
    <row r="97" spans="1:19" ht="12.75">
      <c r="A97" s="187"/>
      <c r="B97" s="3">
        <v>750</v>
      </c>
      <c r="C97" s="6">
        <v>1.3128</v>
      </c>
      <c r="D97" s="53">
        <f t="shared" si="52"/>
        <v>885.4864460179963</v>
      </c>
      <c r="E97" s="36">
        <f t="shared" si="53"/>
        <v>846.9411345527271</v>
      </c>
      <c r="F97" s="36">
        <f t="shared" si="54"/>
        <v>789.9017848894948</v>
      </c>
      <c r="G97" s="36">
        <f t="shared" si="55"/>
        <v>733.8277756386079</v>
      </c>
      <c r="H97" s="59">
        <v>697</v>
      </c>
      <c r="I97" s="36">
        <f t="shared" si="56"/>
        <v>660.6302452048423</v>
      </c>
      <c r="J97" s="36">
        <f t="shared" si="57"/>
        <v>624.7315481752051</v>
      </c>
      <c r="K97" s="60">
        <f t="shared" si="58"/>
        <v>589.3178966046916</v>
      </c>
      <c r="L97" s="53">
        <f t="shared" si="59"/>
        <v>1084.1007960870184</v>
      </c>
      <c r="M97" s="36">
        <f t="shared" si="60"/>
        <v>1043.6206335609093</v>
      </c>
      <c r="N97" s="36">
        <f t="shared" si="61"/>
        <v>983.5979411418563</v>
      </c>
      <c r="O97" s="36">
        <f t="shared" si="62"/>
        <v>924.4358226004903</v>
      </c>
      <c r="P97" s="59">
        <f t="shared" si="63"/>
        <v>885.4864460179963</v>
      </c>
      <c r="Q97" s="36">
        <f t="shared" si="64"/>
        <v>846.9411345527271</v>
      </c>
      <c r="R97" s="36">
        <f t="shared" si="65"/>
        <v>808.8094153969421</v>
      </c>
      <c r="S97" s="38">
        <f t="shared" si="66"/>
        <v>771.1013869981861</v>
      </c>
    </row>
    <row r="98" spans="1:19" ht="12.75">
      <c r="A98" s="187"/>
      <c r="B98" s="3">
        <v>900</v>
      </c>
      <c r="C98" s="6">
        <v>1.326</v>
      </c>
      <c r="D98" s="53">
        <f t="shared" si="52"/>
        <v>1064.6346816716336</v>
      </c>
      <c r="E98" s="36">
        <f t="shared" si="53"/>
        <v>1017.8354462317754</v>
      </c>
      <c r="F98" s="36">
        <f t="shared" si="54"/>
        <v>948.621531625743</v>
      </c>
      <c r="G98" s="36">
        <f t="shared" si="55"/>
        <v>880.6279906718709</v>
      </c>
      <c r="H98" s="59">
        <v>836</v>
      </c>
      <c r="I98" s="36">
        <f t="shared" si="56"/>
        <v>791.9503087357598</v>
      </c>
      <c r="J98" s="36">
        <f t="shared" si="57"/>
        <v>748.4950567515431</v>
      </c>
      <c r="K98" s="60">
        <f t="shared" si="58"/>
        <v>705.6515514456147</v>
      </c>
      <c r="L98" s="53">
        <f t="shared" si="59"/>
        <v>1306.0868375313567</v>
      </c>
      <c r="M98" s="36">
        <f t="shared" si="60"/>
        <v>1256.8367468670192</v>
      </c>
      <c r="N98" s="36">
        <f t="shared" si="61"/>
        <v>1183.8458678256507</v>
      </c>
      <c r="O98" s="36">
        <f t="shared" si="62"/>
        <v>1111.9453216869647</v>
      </c>
      <c r="P98" s="59">
        <f t="shared" si="63"/>
        <v>1064.6346816716336</v>
      </c>
      <c r="Q98" s="36">
        <f t="shared" si="64"/>
        <v>1017.8354462317754</v>
      </c>
      <c r="R98" s="36">
        <f t="shared" si="65"/>
        <v>971.5594391444947</v>
      </c>
      <c r="S98" s="38">
        <f t="shared" si="66"/>
        <v>925.8191874353414</v>
      </c>
    </row>
    <row r="99" spans="1:19" ht="12.75">
      <c r="A99" s="177" t="s">
        <v>2</v>
      </c>
      <c r="B99" s="76">
        <v>300</v>
      </c>
      <c r="C99" s="77">
        <v>1.3185</v>
      </c>
      <c r="D99" s="78">
        <f t="shared" si="52"/>
        <v>633.3296430190894</v>
      </c>
      <c r="E99" s="79">
        <f t="shared" si="53"/>
        <v>605.6436966155261</v>
      </c>
      <c r="F99" s="79">
        <f t="shared" si="54"/>
        <v>564.6841504587982</v>
      </c>
      <c r="G99" s="79">
        <f t="shared" si="55"/>
        <v>524.4303297753502</v>
      </c>
      <c r="H99" s="80">
        <v>498</v>
      </c>
      <c r="I99" s="79">
        <f t="shared" si="56"/>
        <v>471.90433136221736</v>
      </c>
      <c r="J99" s="79">
        <f t="shared" si="57"/>
        <v>446.15276939207877</v>
      </c>
      <c r="K99" s="81">
        <f t="shared" si="58"/>
        <v>420.7554460625</v>
      </c>
      <c r="L99" s="78">
        <f t="shared" si="59"/>
        <v>776.0668947245154</v>
      </c>
      <c r="M99" s="79">
        <f t="shared" si="60"/>
        <v>746.9652417852947</v>
      </c>
      <c r="N99" s="79">
        <f t="shared" si="61"/>
        <v>703.8233206850327</v>
      </c>
      <c r="O99" s="79">
        <f t="shared" si="62"/>
        <v>661.3111339845335</v>
      </c>
      <c r="P99" s="80">
        <f t="shared" si="63"/>
        <v>633.3296430190894</v>
      </c>
      <c r="Q99" s="79">
        <f t="shared" si="64"/>
        <v>605.6436966155261</v>
      </c>
      <c r="R99" s="79">
        <f t="shared" si="65"/>
        <v>578.2602047513607</v>
      </c>
      <c r="S99" s="82">
        <f t="shared" si="66"/>
        <v>551.1864902883917</v>
      </c>
    </row>
    <row r="100" spans="1:19" ht="12.75">
      <c r="A100" s="177"/>
      <c r="B100" s="76">
        <v>400</v>
      </c>
      <c r="C100" s="77">
        <v>1.3151</v>
      </c>
      <c r="D100" s="78">
        <f t="shared" si="52"/>
        <v>817.2261023028683</v>
      </c>
      <c r="E100" s="79">
        <f t="shared" si="53"/>
        <v>781.5912244321175</v>
      </c>
      <c r="F100" s="79">
        <f t="shared" si="54"/>
        <v>728.8639883533618</v>
      </c>
      <c r="G100" s="79">
        <f t="shared" si="55"/>
        <v>677.0356187147763</v>
      </c>
      <c r="H100" s="80">
        <v>643</v>
      </c>
      <c r="I100" s="79">
        <f t="shared" si="56"/>
        <v>609.390769300673</v>
      </c>
      <c r="J100" s="79">
        <f t="shared" si="57"/>
        <v>576.220021956143</v>
      </c>
      <c r="K100" s="81">
        <f t="shared" si="58"/>
        <v>543.5007341623098</v>
      </c>
      <c r="L100" s="78">
        <f t="shared" si="59"/>
        <v>1000.8844745531699</v>
      </c>
      <c r="M100" s="79">
        <f t="shared" si="60"/>
        <v>963.447360636436</v>
      </c>
      <c r="N100" s="79">
        <f t="shared" si="61"/>
        <v>907.9415174559266</v>
      </c>
      <c r="O100" s="79">
        <f t="shared" si="62"/>
        <v>853.2372967251571</v>
      </c>
      <c r="P100" s="80">
        <f t="shared" si="63"/>
        <v>817.2261023028683</v>
      </c>
      <c r="Q100" s="79">
        <f t="shared" si="64"/>
        <v>781.5912244321175</v>
      </c>
      <c r="R100" s="79">
        <f t="shared" si="65"/>
        <v>746.3415059924417</v>
      </c>
      <c r="S100" s="82">
        <f t="shared" si="66"/>
        <v>711.4863193425283</v>
      </c>
    </row>
    <row r="101" spans="1:19" ht="12.75">
      <c r="A101" s="177"/>
      <c r="B101" s="76">
        <v>500</v>
      </c>
      <c r="C101" s="77">
        <v>1.3118</v>
      </c>
      <c r="D101" s="78">
        <f t="shared" si="52"/>
        <v>993.2914830117985</v>
      </c>
      <c r="E101" s="79">
        <f t="shared" si="53"/>
        <v>950.0856165894002</v>
      </c>
      <c r="F101" s="79">
        <f t="shared" si="54"/>
        <v>886.1468080150031</v>
      </c>
      <c r="G101" s="79">
        <f t="shared" si="55"/>
        <v>823.2866772658211</v>
      </c>
      <c r="H101" s="80">
        <v>782</v>
      </c>
      <c r="I101" s="79">
        <f t="shared" si="56"/>
        <v>741.2251669263222</v>
      </c>
      <c r="J101" s="79">
        <f t="shared" si="57"/>
        <v>700.9767684769974</v>
      </c>
      <c r="K101" s="81">
        <f t="shared" si="58"/>
        <v>661.2704598055496</v>
      </c>
      <c r="L101" s="78">
        <f t="shared" si="59"/>
        <v>1215.8990251436237</v>
      </c>
      <c r="M101" s="79">
        <f t="shared" si="60"/>
        <v>1170.531466674478</v>
      </c>
      <c r="N101" s="79">
        <f t="shared" si="61"/>
        <v>1103.2594157539029</v>
      </c>
      <c r="O101" s="79">
        <f t="shared" si="62"/>
        <v>1036.9488150441455</v>
      </c>
      <c r="P101" s="80">
        <f t="shared" si="63"/>
        <v>993.2914830117985</v>
      </c>
      <c r="Q101" s="79">
        <f t="shared" si="64"/>
        <v>950.0856165894002</v>
      </c>
      <c r="R101" s="79">
        <f t="shared" si="65"/>
        <v>907.34187626869</v>
      </c>
      <c r="S101" s="82">
        <f t="shared" si="66"/>
        <v>865.0715621401044</v>
      </c>
    </row>
    <row r="102" spans="1:19" ht="12.75">
      <c r="A102" s="177"/>
      <c r="B102" s="76">
        <v>600</v>
      </c>
      <c r="C102" s="77">
        <v>1.3084</v>
      </c>
      <c r="D102" s="78">
        <f t="shared" si="52"/>
        <v>1162.7764197000092</v>
      </c>
      <c r="E102" s="79">
        <f t="shared" si="53"/>
        <v>1112.3265584515555</v>
      </c>
      <c r="F102" s="79">
        <f t="shared" si="54"/>
        <v>1037.6566243397704</v>
      </c>
      <c r="G102" s="79">
        <f t="shared" si="55"/>
        <v>964.2327870140333</v>
      </c>
      <c r="H102" s="80">
        <v>916</v>
      </c>
      <c r="I102" s="79">
        <f t="shared" si="56"/>
        <v>868.3586903606456</v>
      </c>
      <c r="J102" s="79">
        <f t="shared" si="57"/>
        <v>821.3258030166977</v>
      </c>
      <c r="K102" s="81">
        <f t="shared" si="58"/>
        <v>774.9195220076787</v>
      </c>
      <c r="L102" s="78">
        <f t="shared" si="59"/>
        <v>1422.6215906367122</v>
      </c>
      <c r="M102" s="79">
        <f t="shared" si="60"/>
        <v>1369.6757963596392</v>
      </c>
      <c r="N102" s="79">
        <f t="shared" si="61"/>
        <v>1291.1567078068733</v>
      </c>
      <c r="O102" s="79">
        <f t="shared" si="62"/>
        <v>1213.7476625132313</v>
      </c>
      <c r="P102" s="80">
        <f t="shared" si="63"/>
        <v>1162.7764197000092</v>
      </c>
      <c r="Q102" s="79">
        <f t="shared" si="64"/>
        <v>1112.3265584515555</v>
      </c>
      <c r="R102" s="79">
        <f t="shared" si="65"/>
        <v>1062.4104517382518</v>
      </c>
      <c r="S102" s="82">
        <f t="shared" si="66"/>
        <v>1013.0412164128537</v>
      </c>
    </row>
    <row r="103" spans="1:19" ht="12.75">
      <c r="A103" s="177"/>
      <c r="B103" s="76">
        <v>750</v>
      </c>
      <c r="C103" s="77">
        <v>1.3034</v>
      </c>
      <c r="D103" s="78">
        <f t="shared" si="52"/>
        <v>1402.6843873091427</v>
      </c>
      <c r="E103" s="79">
        <f t="shared" si="53"/>
        <v>1342.05300900257</v>
      </c>
      <c r="F103" s="79">
        <f t="shared" si="54"/>
        <v>1252.2941528612128</v>
      </c>
      <c r="G103" s="79">
        <f t="shared" si="55"/>
        <v>1164.0091156862186</v>
      </c>
      <c r="H103" s="80">
        <v>1106</v>
      </c>
      <c r="I103" s="79">
        <f t="shared" si="56"/>
        <v>1048.6907857262518</v>
      </c>
      <c r="J103" s="79">
        <f t="shared" si="57"/>
        <v>992.101671030423</v>
      </c>
      <c r="K103" s="81">
        <f t="shared" si="58"/>
        <v>936.2543356198203</v>
      </c>
      <c r="L103" s="78">
        <f t="shared" si="59"/>
        <v>1714.8194812170325</v>
      </c>
      <c r="M103" s="79">
        <f t="shared" si="60"/>
        <v>1651.2382495771208</v>
      </c>
      <c r="N103" s="79">
        <f t="shared" si="61"/>
        <v>1556.9293022135764</v>
      </c>
      <c r="O103" s="79">
        <f t="shared" si="62"/>
        <v>1463.9321594513763</v>
      </c>
      <c r="P103" s="80">
        <f t="shared" si="63"/>
        <v>1402.6843873091427</v>
      </c>
      <c r="Q103" s="79">
        <f t="shared" si="64"/>
        <v>1342.05300900257</v>
      </c>
      <c r="R103" s="79">
        <f t="shared" si="65"/>
        <v>1282.0527592710962</v>
      </c>
      <c r="S103" s="82">
        <f t="shared" si="66"/>
        <v>1222.699261427023</v>
      </c>
    </row>
    <row r="104" spans="1:19" ht="12.75">
      <c r="A104" s="177"/>
      <c r="B104" s="76">
        <v>900</v>
      </c>
      <c r="C104" s="77">
        <v>1.2984</v>
      </c>
      <c r="D104" s="78">
        <f t="shared" si="52"/>
        <v>1629.483242082027</v>
      </c>
      <c r="E104" s="79">
        <f t="shared" si="53"/>
        <v>1559.3127205909636</v>
      </c>
      <c r="F104" s="79">
        <f t="shared" si="54"/>
        <v>1455.4095857944626</v>
      </c>
      <c r="G104" s="79">
        <f t="shared" si="55"/>
        <v>1353.1846302376664</v>
      </c>
      <c r="H104" s="80">
        <v>1286</v>
      </c>
      <c r="I104" s="79">
        <f t="shared" si="56"/>
        <v>1219.612698539315</v>
      </c>
      <c r="J104" s="79">
        <f t="shared" si="57"/>
        <v>1154.0459032051792</v>
      </c>
      <c r="K104" s="81">
        <f t="shared" si="58"/>
        <v>1089.324496607138</v>
      </c>
      <c r="L104" s="78">
        <f t="shared" si="59"/>
        <v>1990.5523794748465</v>
      </c>
      <c r="M104" s="79">
        <f t="shared" si="60"/>
        <v>1917.025488418702</v>
      </c>
      <c r="N104" s="79">
        <f t="shared" si="61"/>
        <v>1807.944178554453</v>
      </c>
      <c r="O104" s="79">
        <f t="shared" si="62"/>
        <v>1700.3553202093294</v>
      </c>
      <c r="P104" s="80">
        <f t="shared" si="63"/>
        <v>1629.483242082027</v>
      </c>
      <c r="Q104" s="79">
        <f t="shared" si="64"/>
        <v>1559.3127205909636</v>
      </c>
      <c r="R104" s="79">
        <f t="shared" si="65"/>
        <v>1489.8606480992357</v>
      </c>
      <c r="S104" s="82">
        <f t="shared" si="66"/>
        <v>1421.14493875021</v>
      </c>
    </row>
    <row r="105" spans="1:19" ht="12.75">
      <c r="A105" s="174" t="s">
        <v>6</v>
      </c>
      <c r="B105" s="11">
        <v>300</v>
      </c>
      <c r="C105" s="7">
        <v>1.3397</v>
      </c>
      <c r="D105" s="62">
        <f t="shared" si="52"/>
        <v>914.0966927352652</v>
      </c>
      <c r="E105" s="47">
        <f t="shared" si="53"/>
        <v>873.5090130321835</v>
      </c>
      <c r="F105" s="47">
        <f t="shared" si="54"/>
        <v>813.5173181231638</v>
      </c>
      <c r="G105" s="47">
        <f t="shared" si="55"/>
        <v>754.6274293345967</v>
      </c>
      <c r="H105" s="63">
        <v>716</v>
      </c>
      <c r="I105" s="47">
        <f t="shared" si="56"/>
        <v>677.8940049940912</v>
      </c>
      <c r="J105" s="47">
        <f t="shared" si="57"/>
        <v>640.3236972629398</v>
      </c>
      <c r="K105" s="64">
        <f t="shared" si="58"/>
        <v>603.3043520421962</v>
      </c>
      <c r="L105" s="62">
        <f t="shared" si="59"/>
        <v>1123.778584716113</v>
      </c>
      <c r="M105" s="47">
        <f t="shared" si="60"/>
        <v>1080.9736256230042</v>
      </c>
      <c r="N105" s="47">
        <f t="shared" si="61"/>
        <v>1017.5668059021741</v>
      </c>
      <c r="O105" s="47">
        <f t="shared" si="62"/>
        <v>955.1466436315362</v>
      </c>
      <c r="P105" s="63">
        <f t="shared" si="63"/>
        <v>914.0966927352652</v>
      </c>
      <c r="Q105" s="47">
        <f t="shared" si="64"/>
        <v>873.5090130321835</v>
      </c>
      <c r="R105" s="47">
        <f t="shared" si="65"/>
        <v>833.3940726119945</v>
      </c>
      <c r="S105" s="48">
        <f t="shared" si="66"/>
        <v>793.7629569345298</v>
      </c>
    </row>
    <row r="106" spans="1:19" ht="12.75">
      <c r="A106" s="175"/>
      <c r="B106" s="11">
        <v>400</v>
      </c>
      <c r="C106" s="7">
        <v>1.3332</v>
      </c>
      <c r="D106" s="62">
        <f t="shared" si="52"/>
        <v>1165.4955856724926</v>
      </c>
      <c r="E106" s="47">
        <f t="shared" si="53"/>
        <v>1113.9907558330865</v>
      </c>
      <c r="F106" s="47">
        <f t="shared" si="54"/>
        <v>1037.8412390846813</v>
      </c>
      <c r="G106" s="47">
        <f t="shared" si="55"/>
        <v>963.0637666091073</v>
      </c>
      <c r="H106" s="63">
        <v>914</v>
      </c>
      <c r="I106" s="47">
        <f t="shared" si="56"/>
        <v>865.5859603134331</v>
      </c>
      <c r="J106" s="47">
        <f t="shared" si="57"/>
        <v>817.8395845110907</v>
      </c>
      <c r="K106" s="64">
        <f t="shared" si="58"/>
        <v>770.7801012971262</v>
      </c>
      <c r="L106" s="62">
        <f t="shared" si="59"/>
        <v>1431.4101515434827</v>
      </c>
      <c r="M106" s="47">
        <f t="shared" si="60"/>
        <v>1377.1468985244076</v>
      </c>
      <c r="N106" s="47">
        <f t="shared" si="61"/>
        <v>1296.7476601602855</v>
      </c>
      <c r="O106" s="47">
        <f t="shared" si="62"/>
        <v>1217.575740355604</v>
      </c>
      <c r="P106" s="63">
        <f t="shared" si="63"/>
        <v>1165.4955856724926</v>
      </c>
      <c r="Q106" s="47">
        <f t="shared" si="64"/>
        <v>1113.9907558330865</v>
      </c>
      <c r="R106" s="47">
        <f t="shared" si="65"/>
        <v>1063.0744087385392</v>
      </c>
      <c r="S106" s="48">
        <f t="shared" si="66"/>
        <v>1012.7604814233034</v>
      </c>
    </row>
    <row r="107" spans="1:19" ht="12.75">
      <c r="A107" s="175"/>
      <c r="B107" s="11">
        <v>500</v>
      </c>
      <c r="C107" s="7">
        <v>1.3267</v>
      </c>
      <c r="D107" s="62">
        <f t="shared" si="52"/>
        <v>1398.466602576949</v>
      </c>
      <c r="E107" s="47">
        <f t="shared" si="53"/>
        <v>1336.961048085794</v>
      </c>
      <c r="F107" s="47">
        <f t="shared" si="54"/>
        <v>1245.9999230825226</v>
      </c>
      <c r="G107" s="47">
        <f t="shared" si="55"/>
        <v>1156.646029531396</v>
      </c>
      <c r="H107" s="63">
        <v>1098</v>
      </c>
      <c r="I107" s="47">
        <f t="shared" si="56"/>
        <v>1040.1155398137253</v>
      </c>
      <c r="J107" s="47">
        <f t="shared" si="57"/>
        <v>983.0138813780533</v>
      </c>
      <c r="K107" s="64">
        <f t="shared" si="58"/>
        <v>926.7177923425082</v>
      </c>
      <c r="L107" s="62">
        <f t="shared" si="59"/>
        <v>1715.8147821198763</v>
      </c>
      <c r="M107" s="47">
        <f t="shared" si="60"/>
        <v>1651.0811144750332</v>
      </c>
      <c r="N107" s="47">
        <f t="shared" si="61"/>
        <v>1555.1453481721587</v>
      </c>
      <c r="O107" s="47">
        <f t="shared" si="62"/>
        <v>1460.6457178186695</v>
      </c>
      <c r="P107" s="63">
        <f t="shared" si="63"/>
        <v>1398.466602576949</v>
      </c>
      <c r="Q107" s="47">
        <f t="shared" si="64"/>
        <v>1336.961048085794</v>
      </c>
      <c r="R107" s="47">
        <f t="shared" si="65"/>
        <v>1276.1446108447817</v>
      </c>
      <c r="S107" s="48">
        <f t="shared" si="66"/>
        <v>1216.0337722164695</v>
      </c>
    </row>
    <row r="108" spans="1:19" ht="12.75">
      <c r="A108" s="175"/>
      <c r="B108" s="11">
        <v>600</v>
      </c>
      <c r="C108" s="7">
        <v>1.3201</v>
      </c>
      <c r="D108" s="62">
        <f t="shared" si="52"/>
        <v>1615.588986309905</v>
      </c>
      <c r="E108" s="47">
        <f t="shared" si="53"/>
        <v>1544.8798637366456</v>
      </c>
      <c r="F108" s="47">
        <f t="shared" si="54"/>
        <v>1440.2775943019021</v>
      </c>
      <c r="G108" s="47">
        <f t="shared" si="55"/>
        <v>1337.4865770726688</v>
      </c>
      <c r="H108" s="63">
        <v>1270</v>
      </c>
      <c r="I108" s="47">
        <f t="shared" si="56"/>
        <v>1203.37220382704</v>
      </c>
      <c r="J108" s="47">
        <f t="shared" si="57"/>
        <v>1137.6273692142354</v>
      </c>
      <c r="K108" s="64">
        <f t="shared" si="58"/>
        <v>1072.7914323905422</v>
      </c>
      <c r="L108" s="62">
        <f t="shared" si="59"/>
        <v>1980.192178874725</v>
      </c>
      <c r="M108" s="47">
        <f t="shared" si="60"/>
        <v>1905.848759898951</v>
      </c>
      <c r="N108" s="47">
        <f t="shared" si="61"/>
        <v>1795.6444202250427</v>
      </c>
      <c r="O108" s="47">
        <f t="shared" si="62"/>
        <v>1687.0567333114313</v>
      </c>
      <c r="P108" s="63">
        <f t="shared" si="63"/>
        <v>1615.588986309905</v>
      </c>
      <c r="Q108" s="47">
        <f t="shared" si="64"/>
        <v>1544.8798637366456</v>
      </c>
      <c r="R108" s="47">
        <f t="shared" si="65"/>
        <v>1474.9470604749795</v>
      </c>
      <c r="S108" s="48">
        <f t="shared" si="66"/>
        <v>1405.809327675099</v>
      </c>
    </row>
    <row r="109" spans="1:19" ht="12.75">
      <c r="A109" s="175"/>
      <c r="B109" s="11">
        <v>750</v>
      </c>
      <c r="C109" s="7">
        <v>1.3103</v>
      </c>
      <c r="D109" s="62">
        <f t="shared" si="52"/>
        <v>1911.118808288616</v>
      </c>
      <c r="E109" s="47">
        <f t="shared" si="53"/>
        <v>1828.0825504600352</v>
      </c>
      <c r="F109" s="47">
        <f t="shared" si="54"/>
        <v>1705.1921917187</v>
      </c>
      <c r="G109" s="47">
        <f t="shared" si="55"/>
        <v>1584.3651624056151</v>
      </c>
      <c r="H109" s="63">
        <v>1505</v>
      </c>
      <c r="I109" s="47">
        <f t="shared" si="56"/>
        <v>1426.6140491106337</v>
      </c>
      <c r="J109" s="47">
        <f t="shared" si="57"/>
        <v>1349.2352844734994</v>
      </c>
      <c r="K109" s="64">
        <f t="shared" si="58"/>
        <v>1272.893724131186</v>
      </c>
      <c r="L109" s="62">
        <f t="shared" si="59"/>
        <v>2338.880672511652</v>
      </c>
      <c r="M109" s="47">
        <f t="shared" si="60"/>
        <v>2251.7103889109285</v>
      </c>
      <c r="N109" s="47">
        <f t="shared" si="61"/>
        <v>2122.44514412167</v>
      </c>
      <c r="O109" s="47">
        <f t="shared" si="62"/>
        <v>1995.0185307853988</v>
      </c>
      <c r="P109" s="63">
        <f t="shared" si="63"/>
        <v>1911.118808288616</v>
      </c>
      <c r="Q109" s="47">
        <f t="shared" si="64"/>
        <v>1828.0825504600352</v>
      </c>
      <c r="R109" s="47">
        <f t="shared" si="65"/>
        <v>1745.9301913241106</v>
      </c>
      <c r="S109" s="48">
        <f t="shared" si="66"/>
        <v>1664.6833920096576</v>
      </c>
    </row>
    <row r="110" spans="1:19" ht="12.75">
      <c r="A110" s="176"/>
      <c r="B110" s="11">
        <v>900</v>
      </c>
      <c r="C110" s="7">
        <v>1.3005</v>
      </c>
      <c r="D110" s="62">
        <f t="shared" si="52"/>
        <v>2178.9691783692497</v>
      </c>
      <c r="E110" s="47">
        <f t="shared" si="53"/>
        <v>2084.9876731124955</v>
      </c>
      <c r="F110" s="47">
        <f t="shared" si="54"/>
        <v>1945.8397174465454</v>
      </c>
      <c r="G110" s="47">
        <f t="shared" si="55"/>
        <v>1808.954879477817</v>
      </c>
      <c r="H110" s="63">
        <v>1719</v>
      </c>
      <c r="I110" s="47">
        <f t="shared" si="56"/>
        <v>1630.1201479926347</v>
      </c>
      <c r="J110" s="47">
        <f t="shared" si="57"/>
        <v>1542.3464782625265</v>
      </c>
      <c r="K110" s="64">
        <f t="shared" si="58"/>
        <v>1455.7124348807044</v>
      </c>
      <c r="L110" s="62">
        <f t="shared" si="59"/>
        <v>2662.6579950175305</v>
      </c>
      <c r="M110" s="47">
        <f t="shared" si="60"/>
        <v>2564.1488172491945</v>
      </c>
      <c r="N110" s="47">
        <f t="shared" si="61"/>
        <v>2418.01620101234</v>
      </c>
      <c r="O110" s="47">
        <f t="shared" si="62"/>
        <v>2273.896945256028</v>
      </c>
      <c r="P110" s="63">
        <f t="shared" si="63"/>
        <v>2178.9691783692497</v>
      </c>
      <c r="Q110" s="47">
        <f t="shared" si="64"/>
        <v>2084.9876731124955</v>
      </c>
      <c r="R110" s="47">
        <f t="shared" si="65"/>
        <v>1991.9751449353512</v>
      </c>
      <c r="S110" s="48">
        <f t="shared" si="66"/>
        <v>1899.9556815460026</v>
      </c>
    </row>
    <row r="111" spans="1:19" ht="12.75">
      <c r="A111" s="177" t="s">
        <v>4</v>
      </c>
      <c r="B111" s="76">
        <v>300</v>
      </c>
      <c r="C111" s="77">
        <v>1.3338</v>
      </c>
      <c r="D111" s="78">
        <f t="shared" si="52"/>
        <v>1217.910339819348</v>
      </c>
      <c r="E111" s="79">
        <f t="shared" si="53"/>
        <v>1164.0655525245188</v>
      </c>
      <c r="F111" s="79">
        <f t="shared" si="54"/>
        <v>1084.458494850167</v>
      </c>
      <c r="G111" s="79">
        <f t="shared" si="55"/>
        <v>1006.2883378005628</v>
      </c>
      <c r="H111" s="80">
        <v>955</v>
      </c>
      <c r="I111" s="79">
        <f t="shared" si="56"/>
        <v>904.3920628267058</v>
      </c>
      <c r="J111" s="79">
        <f t="shared" si="57"/>
        <v>854.4832929128311</v>
      </c>
      <c r="K111" s="81">
        <f t="shared" si="58"/>
        <v>805.2938078783081</v>
      </c>
      <c r="L111" s="78">
        <f t="shared" si="59"/>
        <v>1495.9219873570678</v>
      </c>
      <c r="M111" s="79">
        <f t="shared" si="60"/>
        <v>1439.1881271789398</v>
      </c>
      <c r="N111" s="79">
        <f t="shared" si="61"/>
        <v>1355.1301717712736</v>
      </c>
      <c r="O111" s="79">
        <f t="shared" si="62"/>
        <v>1272.3576790751063</v>
      </c>
      <c r="P111" s="80">
        <f t="shared" si="63"/>
        <v>1217.910339819348</v>
      </c>
      <c r="Q111" s="79">
        <f t="shared" si="64"/>
        <v>1164.0655525245188</v>
      </c>
      <c r="R111" s="79">
        <f t="shared" si="65"/>
        <v>1110.8370852441888</v>
      </c>
      <c r="S111" s="82">
        <f t="shared" si="66"/>
        <v>1058.2395209927147</v>
      </c>
    </row>
    <row r="112" spans="1:19" ht="12.75">
      <c r="A112" s="177"/>
      <c r="B112" s="76">
        <v>400</v>
      </c>
      <c r="C112" s="77">
        <v>1.329</v>
      </c>
      <c r="D112" s="78">
        <f t="shared" si="52"/>
        <v>1559.6002416491133</v>
      </c>
      <c r="E112" s="79">
        <f t="shared" si="53"/>
        <v>1490.8916605848733</v>
      </c>
      <c r="F112" s="79">
        <f t="shared" si="54"/>
        <v>1389.2880380081735</v>
      </c>
      <c r="G112" s="79">
        <f t="shared" si="55"/>
        <v>1289.4922185764544</v>
      </c>
      <c r="H112" s="80">
        <v>1224</v>
      </c>
      <c r="I112" s="79">
        <f t="shared" si="56"/>
        <v>1159.3642022796832</v>
      </c>
      <c r="J112" s="79">
        <f t="shared" si="57"/>
        <v>1095.6086195610164</v>
      </c>
      <c r="K112" s="81">
        <f t="shared" si="58"/>
        <v>1032.7587640143706</v>
      </c>
      <c r="L112" s="78">
        <f t="shared" si="59"/>
        <v>1914.1923542794548</v>
      </c>
      <c r="M112" s="79">
        <f t="shared" si="60"/>
        <v>1841.8515632942049</v>
      </c>
      <c r="N112" s="79">
        <f t="shared" si="61"/>
        <v>1734.6510887105487</v>
      </c>
      <c r="O112" s="79">
        <f t="shared" si="62"/>
        <v>1629.0665915923441</v>
      </c>
      <c r="P112" s="80">
        <f t="shared" si="63"/>
        <v>1559.6002416491133</v>
      </c>
      <c r="Q112" s="79">
        <f t="shared" si="64"/>
        <v>1490.8916605848733</v>
      </c>
      <c r="R112" s="79">
        <f t="shared" si="65"/>
        <v>1422.9582892872918</v>
      </c>
      <c r="S112" s="82">
        <f t="shared" si="66"/>
        <v>1355.8186040699456</v>
      </c>
    </row>
    <row r="113" spans="1:19" ht="13.5" thickBot="1">
      <c r="A113" s="177"/>
      <c r="B113" s="76">
        <v>500</v>
      </c>
      <c r="C113" s="77">
        <v>1.3243</v>
      </c>
      <c r="D113" s="78">
        <f t="shared" si="52"/>
        <v>1880.3566028312403</v>
      </c>
      <c r="E113" s="79">
        <f t="shared" si="53"/>
        <v>1797.8034538831218</v>
      </c>
      <c r="F113" s="79">
        <f t="shared" si="54"/>
        <v>1675.7021553530317</v>
      </c>
      <c r="G113" s="79">
        <f t="shared" si="55"/>
        <v>1555.742609444204</v>
      </c>
      <c r="H113" s="83">
        <v>1477</v>
      </c>
      <c r="I113" s="79">
        <f t="shared" si="56"/>
        <v>1399.2724685207618</v>
      </c>
      <c r="J113" s="79">
        <f t="shared" si="57"/>
        <v>1322.588417477545</v>
      </c>
      <c r="K113" s="81">
        <f t="shared" si="58"/>
        <v>1246.9783060808263</v>
      </c>
      <c r="L113" s="78">
        <f t="shared" si="59"/>
        <v>2306.2047003905545</v>
      </c>
      <c r="M113" s="79">
        <f t="shared" si="60"/>
        <v>2219.351400868033</v>
      </c>
      <c r="N113" s="79">
        <f t="shared" si="61"/>
        <v>2090.6227727519295</v>
      </c>
      <c r="O113" s="79">
        <f t="shared" si="62"/>
        <v>1963.807132186784</v>
      </c>
      <c r="P113" s="83">
        <f t="shared" si="63"/>
        <v>1880.3566028312403</v>
      </c>
      <c r="Q113" s="79">
        <f t="shared" si="64"/>
        <v>1797.8034538831218</v>
      </c>
      <c r="R113" s="79">
        <f t="shared" si="65"/>
        <v>1716.1684858982546</v>
      </c>
      <c r="S113" s="82">
        <f t="shared" si="66"/>
        <v>1635.473737890778</v>
      </c>
    </row>
    <row r="114" spans="1:19" ht="13.5" thickBot="1">
      <c r="A114" s="177"/>
      <c r="B114" s="76">
        <v>600</v>
      </c>
      <c r="C114" s="77">
        <v>1.3195</v>
      </c>
      <c r="D114" s="78">
        <f t="shared" si="52"/>
        <v>2182.7145208802185</v>
      </c>
      <c r="E114" s="79">
        <f t="shared" si="53"/>
        <v>2087.2265973151298</v>
      </c>
      <c r="F114" s="79">
        <f t="shared" si="54"/>
        <v>1945.964582253935</v>
      </c>
      <c r="G114" s="81">
        <f t="shared" si="55"/>
        <v>1807.1440606160238</v>
      </c>
      <c r="H114" s="84">
        <v>1716</v>
      </c>
      <c r="I114" s="85">
        <f t="shared" si="56"/>
        <v>1626.013606702449</v>
      </c>
      <c r="J114" s="79">
        <f t="shared" si="57"/>
        <v>1537.2175062899669</v>
      </c>
      <c r="K114" s="81">
        <f t="shared" si="58"/>
        <v>1449.646693892859</v>
      </c>
      <c r="L114" s="78">
        <f t="shared" si="59"/>
        <v>2675.058146945105</v>
      </c>
      <c r="M114" s="79">
        <f t="shared" si="60"/>
        <v>2574.671781208579</v>
      </c>
      <c r="N114" s="79">
        <f t="shared" si="61"/>
        <v>2425.858901899616</v>
      </c>
      <c r="O114" s="81">
        <f t="shared" si="62"/>
        <v>2279.2249853399253</v>
      </c>
      <c r="P114" s="84">
        <f t="shared" si="63"/>
        <v>2182.7145208802185</v>
      </c>
      <c r="Q114" s="85">
        <f t="shared" si="64"/>
        <v>2087.2265973151298</v>
      </c>
      <c r="R114" s="79">
        <f t="shared" si="65"/>
        <v>1992.7850866630479</v>
      </c>
      <c r="S114" s="82">
        <f t="shared" si="66"/>
        <v>1899.4152864672378</v>
      </c>
    </row>
    <row r="115" spans="1:19" ht="12.75">
      <c r="A115" s="177"/>
      <c r="B115" s="76">
        <v>750</v>
      </c>
      <c r="C115" s="77">
        <v>1.3123</v>
      </c>
      <c r="D115" s="78">
        <f t="shared" si="52"/>
        <v>2605.404803813914</v>
      </c>
      <c r="E115" s="79">
        <f t="shared" si="53"/>
        <v>2492.0335198227485</v>
      </c>
      <c r="F115" s="79">
        <f t="shared" si="54"/>
        <v>2324.263066258144</v>
      </c>
      <c r="G115" s="79">
        <f t="shared" si="55"/>
        <v>2159.3274791300582</v>
      </c>
      <c r="H115" s="86">
        <v>2051</v>
      </c>
      <c r="I115" s="79">
        <f t="shared" si="56"/>
        <v>1944.0176314660744</v>
      </c>
      <c r="J115" s="79">
        <f t="shared" si="57"/>
        <v>1838.4186884736798</v>
      </c>
      <c r="K115" s="81">
        <f t="shared" si="58"/>
        <v>1734.2442811024891</v>
      </c>
      <c r="L115" s="78">
        <f t="shared" si="59"/>
        <v>3189.550491806159</v>
      </c>
      <c r="M115" s="79">
        <f t="shared" si="60"/>
        <v>3070.497653470066</v>
      </c>
      <c r="N115" s="79">
        <f t="shared" si="61"/>
        <v>2893.9666472520994</v>
      </c>
      <c r="O115" s="79">
        <f t="shared" si="62"/>
        <v>2719.962633586608</v>
      </c>
      <c r="P115" s="86">
        <f t="shared" si="63"/>
        <v>2605.404803813914</v>
      </c>
      <c r="Q115" s="79">
        <f t="shared" si="64"/>
        <v>2492.0335198227485</v>
      </c>
      <c r="R115" s="79">
        <f t="shared" si="65"/>
        <v>2379.876779011775</v>
      </c>
      <c r="S115" s="82">
        <f t="shared" si="66"/>
        <v>2268.964258030276</v>
      </c>
    </row>
    <row r="116" spans="1:19" ht="12.75">
      <c r="A116" s="177"/>
      <c r="B116" s="76">
        <v>900</v>
      </c>
      <c r="C116" s="77">
        <v>1.3052</v>
      </c>
      <c r="D116" s="78">
        <f t="shared" si="52"/>
        <v>2994.052182783594</v>
      </c>
      <c r="E116" s="79">
        <f t="shared" si="53"/>
        <v>2864.4587367490194</v>
      </c>
      <c r="F116" s="79">
        <f t="shared" si="54"/>
        <v>2672.623209903411</v>
      </c>
      <c r="G116" s="79">
        <f t="shared" si="55"/>
        <v>2483.9561075462852</v>
      </c>
      <c r="H116" s="80">
        <v>2360</v>
      </c>
      <c r="I116" s="79">
        <f t="shared" si="56"/>
        <v>2237.548287164565</v>
      </c>
      <c r="J116" s="79">
        <f t="shared" si="57"/>
        <v>2116.6442699409904</v>
      </c>
      <c r="K116" s="81">
        <f t="shared" si="58"/>
        <v>1997.3344218723234</v>
      </c>
      <c r="L116" s="78">
        <f t="shared" si="59"/>
        <v>3661.325287481498</v>
      </c>
      <c r="M116" s="79">
        <f t="shared" si="60"/>
        <v>3525.3885218269074</v>
      </c>
      <c r="N116" s="79">
        <f t="shared" si="61"/>
        <v>3323.7692560199125</v>
      </c>
      <c r="O116" s="79">
        <f t="shared" si="62"/>
        <v>3124.9709642761154</v>
      </c>
      <c r="P116" s="80">
        <f t="shared" si="63"/>
        <v>2994.052182783594</v>
      </c>
      <c r="Q116" s="79">
        <f t="shared" si="64"/>
        <v>2864.4587367490194</v>
      </c>
      <c r="R116" s="79">
        <f t="shared" si="65"/>
        <v>2736.222225138375</v>
      </c>
      <c r="S116" s="82">
        <f t="shared" si="66"/>
        <v>2609.3761503988285</v>
      </c>
    </row>
    <row r="117" spans="1:19" ht="12.75">
      <c r="A117" s="187" t="s">
        <v>5</v>
      </c>
      <c r="B117" s="14">
        <v>300</v>
      </c>
      <c r="C117" s="15">
        <v>1.335</v>
      </c>
      <c r="D117" s="65">
        <f t="shared" si="52"/>
        <v>1789.635699737956</v>
      </c>
      <c r="E117" s="66">
        <f t="shared" si="53"/>
        <v>1710.444892884231</v>
      </c>
      <c r="F117" s="66">
        <f t="shared" si="54"/>
        <v>1593.3709895409584</v>
      </c>
      <c r="G117" s="66">
        <f t="shared" si="55"/>
        <v>1478.4177871434754</v>
      </c>
      <c r="H117" s="67">
        <v>1403</v>
      </c>
      <c r="I117" s="66">
        <f t="shared" si="56"/>
        <v>1328.5862918240744</v>
      </c>
      <c r="J117" s="66">
        <f t="shared" si="57"/>
        <v>1255.2043062847931</v>
      </c>
      <c r="K117" s="68">
        <f t="shared" si="58"/>
        <v>1182.8836756018252</v>
      </c>
      <c r="L117" s="62">
        <f t="shared" si="59"/>
        <v>2198.5613991823125</v>
      </c>
      <c r="M117" s="66">
        <f t="shared" si="60"/>
        <v>2115.105885442003</v>
      </c>
      <c r="N117" s="66">
        <f t="shared" si="61"/>
        <v>1991.4621032006726</v>
      </c>
      <c r="O117" s="66">
        <f t="shared" si="62"/>
        <v>1869.7158976028988</v>
      </c>
      <c r="P117" s="67">
        <f t="shared" si="63"/>
        <v>1789.635699737956</v>
      </c>
      <c r="Q117" s="66">
        <f t="shared" si="64"/>
        <v>1710.444892884231</v>
      </c>
      <c r="R117" s="66">
        <f t="shared" si="65"/>
        <v>1632.163762219806</v>
      </c>
      <c r="S117" s="69">
        <f t="shared" si="66"/>
        <v>1554.8137927559178</v>
      </c>
    </row>
    <row r="118" spans="1:19" ht="12.75">
      <c r="A118" s="187"/>
      <c r="B118" s="14">
        <v>400</v>
      </c>
      <c r="C118" s="15">
        <v>1.3317</v>
      </c>
      <c r="D118" s="65">
        <f t="shared" si="52"/>
        <v>2266.6132436861863</v>
      </c>
      <c r="E118" s="66">
        <f t="shared" si="53"/>
        <v>2166.5587036507827</v>
      </c>
      <c r="F118" s="66">
        <f t="shared" si="54"/>
        <v>2018.6191802520327</v>
      </c>
      <c r="G118" s="66">
        <f t="shared" si="55"/>
        <v>1873.3333062832385</v>
      </c>
      <c r="H118" s="67">
        <v>1778</v>
      </c>
      <c r="I118" s="66">
        <f t="shared" si="56"/>
        <v>1683.9234995861939</v>
      </c>
      <c r="J118" s="66">
        <f t="shared" si="57"/>
        <v>1591.13858072212</v>
      </c>
      <c r="K118" s="68">
        <f t="shared" si="58"/>
        <v>1499.6825258171123</v>
      </c>
      <c r="L118" s="62">
        <f t="shared" si="59"/>
        <v>2783.110576509742</v>
      </c>
      <c r="M118" s="66">
        <f t="shared" si="60"/>
        <v>2677.7222106782096</v>
      </c>
      <c r="N118" s="66">
        <f t="shared" si="61"/>
        <v>2521.564716510849</v>
      </c>
      <c r="O118" s="66">
        <f t="shared" si="62"/>
        <v>2367.780364702599</v>
      </c>
      <c r="P118" s="67">
        <f t="shared" si="63"/>
        <v>2266.6132436861863</v>
      </c>
      <c r="Q118" s="66">
        <f t="shared" si="64"/>
        <v>2166.5587036507827</v>
      </c>
      <c r="R118" s="66">
        <f t="shared" si="65"/>
        <v>2067.642247651355</v>
      </c>
      <c r="S118" s="69">
        <f t="shared" si="66"/>
        <v>1969.8908902825792</v>
      </c>
    </row>
    <row r="119" spans="1:19" ht="12.75">
      <c r="A119" s="187"/>
      <c r="B119" s="14">
        <v>500</v>
      </c>
      <c r="C119" s="15">
        <v>1.3285</v>
      </c>
      <c r="D119" s="65">
        <f t="shared" si="52"/>
        <v>2713.7628244305306</v>
      </c>
      <c r="E119" s="66">
        <f t="shared" si="53"/>
        <v>2594.251294577015</v>
      </c>
      <c r="F119" s="66">
        <f t="shared" si="54"/>
        <v>2417.518385752281</v>
      </c>
      <c r="G119" s="66">
        <f t="shared" si="55"/>
        <v>2243.9252973278326</v>
      </c>
      <c r="H119" s="67">
        <v>2130</v>
      </c>
      <c r="I119" s="66">
        <f t="shared" si="56"/>
        <v>2017.5622183174676</v>
      </c>
      <c r="J119" s="66">
        <f t="shared" si="57"/>
        <v>1906.6533115091154</v>
      </c>
      <c r="K119" s="68">
        <f t="shared" si="58"/>
        <v>1797.3176260180921</v>
      </c>
      <c r="L119" s="62">
        <f t="shared" si="59"/>
        <v>3330.5096691266917</v>
      </c>
      <c r="M119" s="66">
        <f t="shared" si="60"/>
        <v>3204.6901330294913</v>
      </c>
      <c r="N119" s="66">
        <f t="shared" si="61"/>
        <v>3018.2370572768655</v>
      </c>
      <c r="O119" s="66">
        <f t="shared" si="62"/>
        <v>2834.590401470425</v>
      </c>
      <c r="P119" s="67">
        <f t="shared" si="63"/>
        <v>2713.7628244305306</v>
      </c>
      <c r="Q119" s="66">
        <f t="shared" si="64"/>
        <v>2594.251294577015</v>
      </c>
      <c r="R119" s="66">
        <f t="shared" si="65"/>
        <v>2476.086125021289</v>
      </c>
      <c r="S119" s="69">
        <f t="shared" si="66"/>
        <v>2359.2994290498223</v>
      </c>
    </row>
    <row r="120" spans="1:19" ht="12.75">
      <c r="A120" s="187"/>
      <c r="B120" s="14">
        <v>600</v>
      </c>
      <c r="C120" s="15">
        <v>1.3253</v>
      </c>
      <c r="D120" s="65">
        <f t="shared" si="52"/>
        <v>3138.7435191910954</v>
      </c>
      <c r="E120" s="66">
        <f t="shared" si="53"/>
        <v>3000.8417729042244</v>
      </c>
      <c r="F120" s="66">
        <f t="shared" si="54"/>
        <v>2796.8852542246623</v>
      </c>
      <c r="G120" s="66">
        <f t="shared" si="55"/>
        <v>2596.5172261065686</v>
      </c>
      <c r="H120" s="67">
        <v>2465</v>
      </c>
      <c r="I120" s="66">
        <f t="shared" si="56"/>
        <v>2335.1833678288617</v>
      </c>
      <c r="J120" s="66">
        <f t="shared" si="57"/>
        <v>2207.1148417899444</v>
      </c>
      <c r="K120" s="68">
        <f t="shared" si="58"/>
        <v>2080.845372505758</v>
      </c>
      <c r="L120" s="62">
        <f t="shared" si="59"/>
        <v>3850.174464350701</v>
      </c>
      <c r="M120" s="66">
        <f t="shared" si="60"/>
        <v>3705.066769601778</v>
      </c>
      <c r="N120" s="66">
        <f t="shared" si="61"/>
        <v>3490.0049941205743</v>
      </c>
      <c r="O120" s="66">
        <f t="shared" si="62"/>
        <v>3278.148951047157</v>
      </c>
      <c r="P120" s="67">
        <f t="shared" si="63"/>
        <v>3138.7435191910954</v>
      </c>
      <c r="Q120" s="66">
        <f t="shared" si="64"/>
        <v>3000.8417729042244</v>
      </c>
      <c r="R120" s="66">
        <f t="shared" si="65"/>
        <v>2864.478514226688</v>
      </c>
      <c r="S120" s="69">
        <f t="shared" si="66"/>
        <v>2729.690616027479</v>
      </c>
    </row>
    <row r="121" spans="1:19" ht="12.75">
      <c r="A121" s="187"/>
      <c r="B121" s="14">
        <v>750</v>
      </c>
      <c r="C121" s="15">
        <v>1.3205</v>
      </c>
      <c r="D121" s="65">
        <f t="shared" si="52"/>
        <v>3733.9366118065795</v>
      </c>
      <c r="E121" s="66">
        <f t="shared" si="53"/>
        <v>3570.4658234507965</v>
      </c>
      <c r="F121" s="66">
        <f t="shared" si="54"/>
        <v>3328.6424417219546</v>
      </c>
      <c r="G121" s="66">
        <f t="shared" si="55"/>
        <v>3091.0115660768624</v>
      </c>
      <c r="H121" s="67">
        <v>2935</v>
      </c>
      <c r="I121" s="66">
        <f t="shared" si="56"/>
        <v>2780.9761787908606</v>
      </c>
      <c r="J121" s="66">
        <f t="shared" si="57"/>
        <v>2628.996037911483</v>
      </c>
      <c r="K121" s="68">
        <f t="shared" si="58"/>
        <v>2479.1195728580606</v>
      </c>
      <c r="L121" s="62">
        <f t="shared" si="59"/>
        <v>4576.886858264481</v>
      </c>
      <c r="M121" s="66">
        <f t="shared" si="60"/>
        <v>4405.003259300786</v>
      </c>
      <c r="N121" s="66">
        <f t="shared" si="61"/>
        <v>4150.212196031888</v>
      </c>
      <c r="O121" s="66">
        <f t="shared" si="62"/>
        <v>3899.1634497545515</v>
      </c>
      <c r="P121" s="67">
        <f t="shared" si="63"/>
        <v>3733.9366118065795</v>
      </c>
      <c r="Q121" s="66">
        <f t="shared" si="64"/>
        <v>3570.4658234507965</v>
      </c>
      <c r="R121" s="66">
        <f t="shared" si="65"/>
        <v>3408.7920200916883</v>
      </c>
      <c r="S121" s="69">
        <f t="shared" si="66"/>
        <v>3248.95858010601</v>
      </c>
    </row>
    <row r="122" spans="1:19" ht="13.5" thickBot="1">
      <c r="A122" s="193"/>
      <c r="B122" s="16">
        <v>900</v>
      </c>
      <c r="C122" s="17">
        <v>1.3157</v>
      </c>
      <c r="D122" s="70">
        <f t="shared" si="52"/>
        <v>4288.6819861410895</v>
      </c>
      <c r="E122" s="71">
        <f t="shared" si="53"/>
        <v>4101.591974696438</v>
      </c>
      <c r="F122" s="71">
        <f t="shared" si="54"/>
        <v>3824.7709674401467</v>
      </c>
      <c r="G122" s="71">
        <f t="shared" si="55"/>
        <v>3552.677968474269</v>
      </c>
      <c r="H122" s="72">
        <v>3374</v>
      </c>
      <c r="I122" s="71">
        <f t="shared" si="56"/>
        <v>3197.5646907561068</v>
      </c>
      <c r="J122" s="71">
        <f t="shared" si="57"/>
        <v>3023.435601682459</v>
      </c>
      <c r="K122" s="73">
        <f t="shared" si="58"/>
        <v>2851.6809209069074</v>
      </c>
      <c r="L122" s="74">
        <f t="shared" si="59"/>
        <v>5252.979848871305</v>
      </c>
      <c r="M122" s="71">
        <f t="shared" si="60"/>
        <v>5056.409283270215</v>
      </c>
      <c r="N122" s="71">
        <f t="shared" si="61"/>
        <v>4764.9719331723945</v>
      </c>
      <c r="O122" s="71">
        <f t="shared" si="62"/>
        <v>4477.751514207664</v>
      </c>
      <c r="P122" s="72">
        <f t="shared" si="63"/>
        <v>4288.6819861410895</v>
      </c>
      <c r="Q122" s="71">
        <f t="shared" si="64"/>
        <v>4101.591974696438</v>
      </c>
      <c r="R122" s="71">
        <f t="shared" si="65"/>
        <v>3916.5279543419274</v>
      </c>
      <c r="S122" s="75">
        <f t="shared" si="66"/>
        <v>3733.5391812457233</v>
      </c>
    </row>
    <row r="123" ht="12.75">
      <c r="A123" s="1" t="s">
        <v>11</v>
      </c>
    </row>
  </sheetData>
  <sheetProtection/>
  <mergeCells count="26">
    <mergeCell ref="A1:W1"/>
    <mergeCell ref="D45:W51"/>
    <mergeCell ref="A53:A58"/>
    <mergeCell ref="A117:A122"/>
    <mergeCell ref="A11:A16"/>
    <mergeCell ref="A17:A22"/>
    <mergeCell ref="A65:A70"/>
    <mergeCell ref="A23:A28"/>
    <mergeCell ref="A29:A34"/>
    <mergeCell ref="A35:A40"/>
    <mergeCell ref="A105:A110"/>
    <mergeCell ref="A111:A116"/>
    <mergeCell ref="A59:A64"/>
    <mergeCell ref="A71:A76"/>
    <mergeCell ref="A77:A82"/>
    <mergeCell ref="A93:A98"/>
    <mergeCell ref="A99:A104"/>
    <mergeCell ref="D3:W9"/>
    <mergeCell ref="A87:S89"/>
    <mergeCell ref="A90:A92"/>
    <mergeCell ref="B90:B92"/>
    <mergeCell ref="L90:S90"/>
    <mergeCell ref="L91:S91"/>
    <mergeCell ref="D91:K91"/>
    <mergeCell ref="D90:K90"/>
    <mergeCell ref="C90:C92"/>
  </mergeCells>
  <printOptions/>
  <pageMargins left="0.41" right="0.25" top="0.52" bottom="0.73" header="0.5" footer="0.5"/>
  <pageSetup horizontalDpi="600" verticalDpi="600" orientation="landscape" paperSize="9" r:id="rId1"/>
  <headerFooter alignWithMargins="0">
    <oddFooter>&amp;C&amp;D</oddFooter>
  </headerFooter>
  <ignoredErrors>
    <ignoredError sqref="B46 B48 B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Beyza</cp:lastModifiedBy>
  <cp:lastPrinted>2011-07-21T13:53:51Z</cp:lastPrinted>
  <dcterms:created xsi:type="dcterms:W3CDTF">1996-10-14T23:33:28Z</dcterms:created>
  <dcterms:modified xsi:type="dcterms:W3CDTF">2018-08-26T15:02:09Z</dcterms:modified>
  <cp:category/>
  <cp:version/>
  <cp:contentType/>
  <cp:contentStatus/>
</cp:coreProperties>
</file>